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RTER\Dropbox\Diocesan\"/>
    </mc:Choice>
  </mc:AlternateContent>
  <bookViews>
    <workbookView xWindow="0" yWindow="0" windowWidth="23040" windowHeight="9396"/>
  </bookViews>
  <sheets>
    <sheet name="Full-Time" sheetId="1" r:id="rId1"/>
    <sheet name="Three Quarter-Time" sheetId="6" r:id="rId2"/>
    <sheet name="Half-Time" sheetId="7" r:id="rId3"/>
    <sheet name="Quarter-Time" sheetId="8" r:id="rId4"/>
  </sheets>
  <calcPr calcId="152511"/>
</workbook>
</file>

<file path=xl/calcChain.xml><?xml version="1.0" encoding="utf-8"?>
<calcChain xmlns="http://schemas.openxmlformats.org/spreadsheetml/2006/main">
  <c r="J43" i="1" l="1"/>
  <c r="D35" i="1" l="1"/>
  <c r="L16" i="8" l="1"/>
  <c r="J16" i="8"/>
  <c r="H16" i="8"/>
  <c r="F16" i="8"/>
  <c r="D16" i="8"/>
  <c r="D18" i="8" s="1"/>
  <c r="J43" i="7"/>
  <c r="H43" i="7"/>
  <c r="F43" i="7"/>
  <c r="D43" i="7"/>
  <c r="J41" i="7"/>
  <c r="H41" i="7"/>
  <c r="F41" i="7"/>
  <c r="D41" i="7"/>
  <c r="J39" i="7"/>
  <c r="H39" i="7"/>
  <c r="F39" i="7"/>
  <c r="D39" i="7"/>
  <c r="J37" i="7"/>
  <c r="H37" i="7"/>
  <c r="F37" i="7"/>
  <c r="D37" i="7"/>
  <c r="J35" i="7"/>
  <c r="H35" i="7"/>
  <c r="F35" i="7"/>
  <c r="D35" i="7"/>
  <c r="L16" i="7"/>
  <c r="L18" i="7" s="1"/>
  <c r="L25" i="7" s="1"/>
  <c r="J16" i="7"/>
  <c r="H16" i="7"/>
  <c r="F16" i="7"/>
  <c r="D16" i="7"/>
  <c r="J43" i="6"/>
  <c r="H43" i="6"/>
  <c r="F43" i="6"/>
  <c r="D43" i="6"/>
  <c r="J41" i="6"/>
  <c r="H41" i="6"/>
  <c r="F41" i="6"/>
  <c r="D41" i="6"/>
  <c r="J39" i="6"/>
  <c r="H39" i="6"/>
  <c r="F39" i="6"/>
  <c r="D39" i="6"/>
  <c r="J37" i="6"/>
  <c r="H37" i="6"/>
  <c r="F37" i="6"/>
  <c r="D37" i="6"/>
  <c r="J35" i="6"/>
  <c r="H35" i="6"/>
  <c r="F35" i="6"/>
  <c r="D35" i="6"/>
  <c r="L16" i="6"/>
  <c r="J16" i="6"/>
  <c r="H16" i="6"/>
  <c r="F16" i="6"/>
  <c r="D16" i="6"/>
  <c r="D32" i="8" l="1"/>
  <c r="F18" i="8"/>
  <c r="F32" i="8" s="1"/>
  <c r="D20" i="8"/>
  <c r="D35" i="8" s="1"/>
  <c r="H18" i="8"/>
  <c r="H25" i="8" s="1"/>
  <c r="D25" i="8"/>
  <c r="J18" i="8"/>
  <c r="L18" i="8"/>
  <c r="L32" i="8" s="1"/>
  <c r="H18" i="7"/>
  <c r="H20" i="7" s="1"/>
  <c r="J18" i="7"/>
  <c r="J25" i="7" s="1"/>
  <c r="L50" i="7"/>
  <c r="D18" i="7"/>
  <c r="D25" i="7" s="1"/>
  <c r="F18" i="7"/>
  <c r="L20" i="7"/>
  <c r="L53" i="7" s="1"/>
  <c r="L18" i="6"/>
  <c r="L50" i="6" s="1"/>
  <c r="D18" i="6"/>
  <c r="D50" i="6" s="1"/>
  <c r="F18" i="6"/>
  <c r="F25" i="6" s="1"/>
  <c r="H18" i="6"/>
  <c r="H25" i="6" s="1"/>
  <c r="J18" i="6"/>
  <c r="J20" i="6" s="1"/>
  <c r="H43" i="1"/>
  <c r="F43" i="1"/>
  <c r="D43" i="1"/>
  <c r="L16" i="1"/>
  <c r="L18" i="1" s="1"/>
  <c r="L20" i="1" s="1"/>
  <c r="J37" i="1"/>
  <c r="J41" i="1"/>
  <c r="J16" i="1"/>
  <c r="J18" i="1"/>
  <c r="J20" i="1" s="1"/>
  <c r="H16" i="1"/>
  <c r="H18" i="1" s="1"/>
  <c r="H20" i="1" s="1"/>
  <c r="F16" i="1"/>
  <c r="F18" i="1" s="1"/>
  <c r="D16" i="1"/>
  <c r="D18" i="1" s="1"/>
  <c r="D50" i="1" s="1"/>
  <c r="H37" i="1"/>
  <c r="F37" i="1"/>
  <c r="D37" i="1"/>
  <c r="H41" i="1"/>
  <c r="F41" i="1"/>
  <c r="D41" i="1"/>
  <c r="J39" i="1"/>
  <c r="H39" i="1"/>
  <c r="F39" i="1"/>
  <c r="D39" i="1"/>
  <c r="J35" i="1"/>
  <c r="H35" i="1"/>
  <c r="F35" i="1"/>
  <c r="J25" i="8" l="1"/>
  <c r="J20" i="7"/>
  <c r="J50" i="7"/>
  <c r="L20" i="6"/>
  <c r="L25" i="6"/>
  <c r="F20" i="1"/>
  <c r="D25" i="1"/>
  <c r="D20" i="1"/>
  <c r="J32" i="8"/>
  <c r="F25" i="8"/>
  <c r="H20" i="8"/>
  <c r="H35" i="8" s="1"/>
  <c r="L25" i="8"/>
  <c r="L20" i="8"/>
  <c r="L35" i="8" s="1"/>
  <c r="H32" i="8"/>
  <c r="J20" i="8"/>
  <c r="J35" i="8" s="1"/>
  <c r="F20" i="8"/>
  <c r="F35" i="8" s="1"/>
  <c r="J53" i="7"/>
  <c r="H25" i="7"/>
  <c r="H53" i="7" s="1"/>
  <c r="H50" i="7"/>
  <c r="F20" i="7"/>
  <c r="F53" i="7" s="1"/>
  <c r="F25" i="7"/>
  <c r="D20" i="7"/>
  <c r="D53" i="7" s="1"/>
  <c r="F50" i="7"/>
  <c r="D50" i="7"/>
  <c r="J25" i="6"/>
  <c r="J53" i="6" s="1"/>
  <c r="H20" i="6"/>
  <c r="H53" i="6" s="1"/>
  <c r="D20" i="6"/>
  <c r="D25" i="6"/>
  <c r="F50" i="6"/>
  <c r="F20" i="6"/>
  <c r="F53" i="6" s="1"/>
  <c r="J50" i="6"/>
  <c r="H50" i="6"/>
  <c r="J25" i="1"/>
  <c r="J53" i="1"/>
  <c r="F25" i="1"/>
  <c r="F53" i="1" s="1"/>
  <c r="F50" i="1"/>
  <c r="D53" i="1"/>
  <c r="J50" i="1"/>
  <c r="L25" i="1"/>
  <c r="L53" i="1" s="1"/>
  <c r="H25" i="1"/>
  <c r="H53" i="1" s="1"/>
  <c r="L50" i="1"/>
  <c r="H50" i="1"/>
  <c r="L53" i="6" l="1"/>
  <c r="D53" i="6"/>
</calcChain>
</file>

<file path=xl/sharedStrings.xml><?xml version="1.0" encoding="utf-8"?>
<sst xmlns="http://schemas.openxmlformats.org/spreadsheetml/2006/main" count="251" uniqueCount="61">
  <si>
    <t>Stipend</t>
  </si>
  <si>
    <t>Social Security Offset</t>
  </si>
  <si>
    <t>Housing Equity</t>
  </si>
  <si>
    <t>Continuing Education</t>
  </si>
  <si>
    <t>Pension</t>
  </si>
  <si>
    <t>Housing Allowance</t>
  </si>
  <si>
    <t>0-4 Years</t>
  </si>
  <si>
    <t>25+ Years</t>
  </si>
  <si>
    <t>Housing</t>
  </si>
  <si>
    <t>Supplied is actual costs including all utilities, taxes, etc. or fair market rental value including all utilities</t>
  </si>
  <si>
    <t>For those living in rectory only</t>
  </si>
  <si>
    <t>Professional Expense Reimbursement</t>
  </si>
  <si>
    <t>Church Pension Fund:</t>
  </si>
  <si>
    <t>1. With housing supplied - the value of the housing is calculated as 30% of the sum of cash salary, utilities and social security</t>
  </si>
  <si>
    <t>2. With housing allowance - the amount used is the greater of the actual allowance or the assumed 30%</t>
  </si>
  <si>
    <t>18% of the sum of cash stipend, housing and social security allowance</t>
  </si>
  <si>
    <t>5-9 Years</t>
  </si>
  <si>
    <t>10-14 Years</t>
  </si>
  <si>
    <t>15-24 Years</t>
  </si>
  <si>
    <t>Estimated at $1.09 per $100 of cash stipend, housing and social security allowance</t>
  </si>
  <si>
    <t>How to use this schedule:</t>
  </si>
  <si>
    <t>Total Cost of Compensation</t>
  </si>
  <si>
    <t>Worker's Compensation Insurance</t>
  </si>
  <si>
    <t xml:space="preserve">The sheet is a formular based MS Excel Speadsheet.  Open in MS Excel. </t>
  </si>
  <si>
    <t xml:space="preserve">Similarly, if any other element differs, make a similar adjustment. </t>
  </si>
  <si>
    <t>Years of Ordained Service</t>
  </si>
  <si>
    <t>Single</t>
  </si>
  <si>
    <t>Family</t>
  </si>
  <si>
    <t>Emp + Spouse</t>
  </si>
  <si>
    <t>Emp + Child/ren</t>
  </si>
  <si>
    <t>Medical Insurance</t>
  </si>
  <si>
    <t>For documented expenses, including travel at the Federal rate</t>
  </si>
  <si>
    <t>For receipted expenses</t>
  </si>
  <si>
    <t>Values for other variables (e.g. Social Security Offset, Church Pension Fund) will change as salary changes.</t>
  </si>
  <si>
    <r>
      <t xml:space="preserve">Note: </t>
    </r>
    <r>
      <rPr>
        <sz val="11"/>
        <rFont val="Arial"/>
        <family val="2"/>
      </rPr>
      <t>Medical premiums costs, because of changes in law, cannot be guaranteed and are considered reasonable estimates</t>
    </r>
  </si>
  <si>
    <r>
      <t>Note:</t>
    </r>
    <r>
      <rPr>
        <sz val="11"/>
        <rFont val="Arial"/>
        <family val="2"/>
      </rPr>
      <t xml:space="preserve"> The Diocesan minimum medical insurance coverage also includes a dental plan at the cost listed above.</t>
    </r>
  </si>
  <si>
    <t>Dental Plan (Preventative Dental) - yearly cost</t>
  </si>
  <si>
    <t>Dental Plan (Preventative Dental) - monthly cost</t>
  </si>
  <si>
    <t>Housing allowance is based on a percentage of the stipend</t>
  </si>
  <si>
    <t>Based on stipend plus housing allowance</t>
  </si>
  <si>
    <t>Stipend, Housing Allowance and Soc. Sec. Offset</t>
  </si>
  <si>
    <t>Assuming 80/60 family medical coverage, family dental and other benefits</t>
  </si>
  <si>
    <t>Anthem BC/BS High Deductible Health Plan - yearly cost</t>
  </si>
  <si>
    <t>Anthem BC/BS High Deductible Health Plan - monthly cost</t>
  </si>
  <si>
    <r>
      <t xml:space="preserve">Anthem PPO  80/60 - </t>
    </r>
    <r>
      <rPr>
        <b/>
        <i/>
        <u/>
        <sz val="10"/>
        <rFont val="Arial"/>
        <family val="2"/>
      </rPr>
      <t>Diocesan Standard Plan</t>
    </r>
    <r>
      <rPr>
        <b/>
        <i/>
        <sz val="10"/>
        <rFont val="Arial"/>
        <family val="2"/>
      </rPr>
      <t xml:space="preserve"> - yearly cost</t>
    </r>
  </si>
  <si>
    <r>
      <t xml:space="preserve">Anthem PPO  80/60 - </t>
    </r>
    <r>
      <rPr>
        <b/>
        <i/>
        <u/>
        <sz val="10"/>
        <rFont val="Arial"/>
        <family val="2"/>
      </rPr>
      <t>Standard Diocesan Plan</t>
    </r>
    <r>
      <rPr>
        <b/>
        <i/>
        <sz val="10"/>
        <rFont val="Arial"/>
        <family val="2"/>
      </rPr>
      <t xml:space="preserve"> - monthly cost</t>
    </r>
  </si>
  <si>
    <t>Medical Premium Costs (Three Plans)</t>
  </si>
  <si>
    <t>EAP (Employee Assistance Program) - monthly cost</t>
  </si>
  <si>
    <t>EAP (Employee Assistance Program) - yearly cost</t>
  </si>
  <si>
    <r>
      <t>Note:</t>
    </r>
    <r>
      <rPr>
        <sz val="11"/>
        <rFont val="Arial"/>
        <family val="2"/>
      </rPr>
      <t xml:space="preserve"> The Diocesan standard coverage is Anthem PPO 80/60.</t>
    </r>
  </si>
  <si>
    <r>
      <t xml:space="preserve">Clergy Compensation Worksheet - Fiscal Year 2016 - </t>
    </r>
    <r>
      <rPr>
        <b/>
        <u/>
        <sz val="14"/>
        <rFont val="Arial"/>
        <family val="2"/>
      </rPr>
      <t>Full Time</t>
    </r>
  </si>
  <si>
    <t>If the Stipend numbers differ because of terms of a negotiation, insert the appropriate number from the Clergy Ministry Covenant Agreement</t>
  </si>
  <si>
    <t>Anthem High Option PPO - monthly cost</t>
  </si>
  <si>
    <t>Anthem High Option PPO - yearly cost</t>
  </si>
  <si>
    <r>
      <t xml:space="preserve">Note: </t>
    </r>
    <r>
      <rPr>
        <sz val="11"/>
        <rFont val="Arial"/>
        <family val="2"/>
      </rPr>
      <t>if a Priest elects the Anthem BC/BS High Deductible Plan, the savings in premium will be applied to their Health Savings Account (HSA).</t>
    </r>
  </si>
  <si>
    <r>
      <t>Note:</t>
    </r>
    <r>
      <rPr>
        <sz val="11"/>
        <rFont val="Arial"/>
        <family val="2"/>
      </rPr>
      <t xml:space="preserve"> If a Priest elects the High Option PPO, the Priest and Congregation will negotiate the difference in premium.</t>
    </r>
  </si>
  <si>
    <r>
      <t xml:space="preserve">Clergy Compensation Worksheet - Fiscal Year 2016 - </t>
    </r>
    <r>
      <rPr>
        <b/>
        <u/>
        <sz val="14"/>
        <rFont val="Arial"/>
        <family val="2"/>
      </rPr>
      <t>Three-Quarter Time (3/4 Time)</t>
    </r>
  </si>
  <si>
    <t>Pension-Based Salary</t>
  </si>
  <si>
    <t>as of 2015.09.25 - PC</t>
  </si>
  <si>
    <r>
      <t xml:space="preserve">Clergy Compensation Worksheet - Fiscal Year 2016 - </t>
    </r>
    <r>
      <rPr>
        <b/>
        <u/>
        <sz val="14"/>
        <rFont val="Arial"/>
        <family val="2"/>
      </rPr>
      <t>Half Time (1/2 Time)</t>
    </r>
  </si>
  <si>
    <r>
      <t xml:space="preserve">Clergy Compensation Worksheet - Fiscal Year 2016 - </t>
    </r>
    <r>
      <rPr>
        <b/>
        <u/>
        <sz val="14"/>
        <rFont val="Arial"/>
        <family val="2"/>
      </rPr>
      <t>Quarter Time (1/4 Time)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</si>
</sst>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"/>
    <numFmt numFmtId="165" formatCode="&quot;$&quot;#,##0"/>
    <numFmt numFmtId="166" formatCode="_(&quot;$&quot;* #,##0_);_(&quot;$&quot;* \(#,##0\);_(&quot;$&quot;* &quot;-&quot;??_);_(@_)"/>
    <numFmt numFmtId="167" formatCode="&quot;$&quot;#,##0.00"/>
    <numFmt numFmtId="168" formatCode="[$$-409]#,##0.00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2" fontId="2" fillId="0" borderId="0" xfId="0" applyNumberFormat="1" applyFont="1" applyBorder="1"/>
    <xf numFmtId="2" fontId="3" fillId="0" borderId="0" xfId="0" applyNumberFormat="1" applyFont="1" applyBorder="1"/>
    <xf numFmtId="2" fontId="2" fillId="0" borderId="0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left" vertical="center"/>
    </xf>
    <xf numFmtId="166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166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166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/>
    <xf numFmtId="165" fontId="2" fillId="3" borderId="1" xfId="1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/>
    <xf numFmtId="0" fontId="4" fillId="0" borderId="1" xfId="1" applyNumberFormat="1" applyFont="1" applyBorder="1" applyAlignment="1">
      <alignment horizontal="left" wrapText="1"/>
    </xf>
    <xf numFmtId="0" fontId="4" fillId="0" borderId="1" xfId="1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vertical="center"/>
    </xf>
    <xf numFmtId="0" fontId="4" fillId="2" borderId="1" xfId="1" applyNumberFormat="1" applyFont="1" applyFill="1" applyBorder="1" applyAlignment="1">
      <alignment horizontal="left" wrapText="1"/>
    </xf>
    <xf numFmtId="2" fontId="3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0" xfId="0" applyNumberFormat="1" applyFont="1" applyBorder="1"/>
    <xf numFmtId="2" fontId="8" fillId="0" borderId="0" xfId="0" applyNumberFormat="1" applyFont="1" applyBorder="1"/>
    <xf numFmtId="44" fontId="3" fillId="0" borderId="1" xfId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left" wrapText="1"/>
    </xf>
    <xf numFmtId="44" fontId="3" fillId="2" borderId="1" xfId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 vertical="center" wrapText="1"/>
    </xf>
    <xf numFmtId="167" fontId="2" fillId="0" borderId="1" xfId="1" applyNumberFormat="1" applyFont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168" fontId="2" fillId="3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left" vertical="center" wrapText="1"/>
    </xf>
    <xf numFmtId="0" fontId="0" fillId="0" borderId="0" xfId="0" applyAlignment="1"/>
    <xf numFmtId="2" fontId="2" fillId="0" borderId="0" xfId="0" applyNumberFormat="1" applyFont="1" applyBorder="1" applyAlignment="1">
      <alignment shrinkToFit="1"/>
    </xf>
    <xf numFmtId="2" fontId="2" fillId="0" borderId="4" xfId="0" applyNumberFormat="1" applyFont="1" applyBorder="1" applyAlignment="1">
      <alignment vertical="center"/>
    </xf>
    <xf numFmtId="1" fontId="3" fillId="0" borderId="1" xfId="0" applyNumberFormat="1" applyFont="1" applyBorder="1"/>
    <xf numFmtId="2" fontId="3" fillId="0" borderId="2" xfId="0" applyNumberFormat="1" applyFont="1" applyBorder="1" applyAlignment="1">
      <alignment vertical="center"/>
    </xf>
    <xf numFmtId="0" fontId="4" fillId="0" borderId="2" xfId="1" applyNumberFormat="1" applyFont="1" applyBorder="1" applyAlignment="1">
      <alignment horizontal="left" wrapText="1"/>
    </xf>
    <xf numFmtId="166" fontId="2" fillId="0" borderId="2" xfId="1" applyNumberFormat="1" applyFont="1" applyBorder="1" applyAlignment="1">
      <alignment horizontal="center" vertical="center"/>
    </xf>
    <xf numFmtId="166" fontId="2" fillId="3" borderId="2" xfId="1" applyNumberFormat="1" applyFont="1" applyFill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horizontal="left" vertical="center"/>
    </xf>
    <xf numFmtId="44" fontId="3" fillId="0" borderId="7" xfId="1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7" fillId="0" borderId="10" xfId="1" applyNumberFormat="1" applyFont="1" applyBorder="1" applyAlignment="1">
      <alignment horizontal="left" vertical="center" wrapText="1"/>
    </xf>
    <xf numFmtId="166" fontId="3" fillId="0" borderId="10" xfId="1" applyNumberFormat="1" applyFont="1" applyBorder="1" applyAlignment="1">
      <alignment horizontal="center" vertical="center"/>
    </xf>
    <xf numFmtId="166" fontId="3" fillId="3" borderId="10" xfId="1" applyNumberFormat="1" applyFont="1" applyFill="1" applyBorder="1" applyAlignment="1">
      <alignment horizontal="center" vertical="center"/>
    </xf>
    <xf numFmtId="166" fontId="3" fillId="0" borderId="11" xfId="1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left" vertical="center"/>
    </xf>
    <xf numFmtId="44" fontId="3" fillId="0" borderId="14" xfId="1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left" wrapText="1"/>
    </xf>
    <xf numFmtId="0" fontId="0" fillId="0" borderId="0" xfId="0" applyAlignment="1">
      <alignment wrapText="1"/>
    </xf>
    <xf numFmtId="1" fontId="10" fillId="0" borderId="12" xfId="0" applyNumberFormat="1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2" fontId="10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10" fillId="0" borderId="1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abSelected="1" view="pageLayout" topLeftCell="A40" zoomScaleNormal="100" workbookViewId="0">
      <selection activeCell="D53" sqref="D53"/>
    </sheetView>
  </sheetViews>
  <sheetFormatPr defaultColWidth="9.109375" defaultRowHeight="15.6" x14ac:dyDescent="0.3"/>
  <cols>
    <col min="1" max="1" width="5.6640625" style="2" customWidth="1"/>
    <col min="2" max="2" width="5.6640625" style="19" customWidth="1"/>
    <col min="3" max="3" width="47.33203125" style="20" customWidth="1"/>
    <col min="4" max="4" width="15.5546875" style="1" customWidth="1"/>
    <col min="5" max="5" width="3.44140625" style="1" customWidth="1"/>
    <col min="6" max="6" width="15.5546875" style="1" customWidth="1"/>
    <col min="7" max="7" width="3.44140625" style="1" customWidth="1"/>
    <col min="8" max="8" width="15.5546875" style="1" customWidth="1"/>
    <col min="9" max="9" width="3.44140625" style="1" customWidth="1"/>
    <col min="10" max="10" width="15.5546875" style="1" customWidth="1"/>
    <col min="11" max="11" width="3.44140625" style="1" customWidth="1"/>
    <col min="12" max="12" width="15.5546875" style="1" customWidth="1"/>
    <col min="13" max="14" width="9.109375" style="1"/>
    <col min="15" max="15" width="10.33203125" style="1" bestFit="1" customWidth="1"/>
    <col min="16" max="16384" width="9.109375" style="1"/>
  </cols>
  <sheetData>
    <row r="2" spans="1:12" ht="27.75" customHeight="1" x14ac:dyDescent="0.3">
      <c r="A2" s="17" t="s">
        <v>50</v>
      </c>
    </row>
    <row r="3" spans="1:12" x14ac:dyDescent="0.3">
      <c r="A3" s="25" t="s">
        <v>20</v>
      </c>
    </row>
    <row r="4" spans="1:12" x14ac:dyDescent="0.3">
      <c r="A4" s="26" t="s">
        <v>23</v>
      </c>
    </row>
    <row r="5" spans="1:12" x14ac:dyDescent="0.3">
      <c r="A5" s="26" t="s">
        <v>51</v>
      </c>
    </row>
    <row r="6" spans="1:12" x14ac:dyDescent="0.3">
      <c r="A6" s="26" t="s">
        <v>33</v>
      </c>
    </row>
    <row r="7" spans="1:12" x14ac:dyDescent="0.3">
      <c r="A7" s="26" t="s">
        <v>24</v>
      </c>
    </row>
    <row r="8" spans="1:12" ht="8.25" customHeight="1" x14ac:dyDescent="0.3"/>
    <row r="9" spans="1:12" x14ac:dyDescent="0.3">
      <c r="A9" s="22">
        <v>1</v>
      </c>
      <c r="B9" s="22" t="s">
        <v>25</v>
      </c>
      <c r="C9" s="21"/>
      <c r="D9" s="24" t="s">
        <v>6</v>
      </c>
      <c r="E9" s="24"/>
      <c r="F9" s="23" t="s">
        <v>16</v>
      </c>
      <c r="G9" s="24"/>
      <c r="H9" s="24" t="s">
        <v>17</v>
      </c>
      <c r="I9" s="24"/>
      <c r="J9" s="24" t="s">
        <v>18</v>
      </c>
      <c r="K9" s="24"/>
      <c r="L9" s="24" t="s">
        <v>7</v>
      </c>
    </row>
    <row r="10" spans="1:12" s="3" customFormat="1" x14ac:dyDescent="0.25">
      <c r="A10" s="22">
        <v>2</v>
      </c>
      <c r="B10" s="4" t="s">
        <v>0</v>
      </c>
      <c r="C10" s="4"/>
      <c r="D10" s="68">
        <v>40937</v>
      </c>
      <c r="E10" s="11"/>
      <c r="F10" s="68">
        <v>44894</v>
      </c>
      <c r="G10" s="11"/>
      <c r="H10" s="68">
        <v>47538</v>
      </c>
      <c r="I10" s="11"/>
      <c r="J10" s="68">
        <v>51198</v>
      </c>
      <c r="K10" s="11"/>
      <c r="L10" s="68">
        <v>53918</v>
      </c>
    </row>
    <row r="11" spans="1:12" x14ac:dyDescent="0.3">
      <c r="A11" s="44">
        <v>3</v>
      </c>
      <c r="B11" s="4" t="s">
        <v>8</v>
      </c>
      <c r="C11" s="27"/>
      <c r="D11" s="6"/>
      <c r="E11" s="12"/>
      <c r="F11" s="7"/>
      <c r="G11" s="12"/>
      <c r="H11" s="7"/>
      <c r="I11" s="12"/>
      <c r="J11" s="7"/>
      <c r="K11" s="12"/>
      <c r="L11" s="7"/>
    </row>
    <row r="12" spans="1:12" ht="24" x14ac:dyDescent="0.3">
      <c r="A12" s="22"/>
      <c r="B12" s="28"/>
      <c r="C12" s="15" t="s">
        <v>9</v>
      </c>
      <c r="D12" s="6"/>
      <c r="E12" s="12"/>
      <c r="F12" s="7"/>
      <c r="G12" s="12"/>
      <c r="H12" s="7"/>
      <c r="I12" s="12"/>
      <c r="J12" s="7"/>
      <c r="K12" s="12"/>
      <c r="L12" s="7"/>
    </row>
    <row r="13" spans="1:12" x14ac:dyDescent="0.3">
      <c r="A13" s="8"/>
      <c r="B13" s="50" t="s">
        <v>2</v>
      </c>
      <c r="C13" s="3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22"/>
      <c r="B14" s="31"/>
      <c r="C14" s="18" t="s">
        <v>10</v>
      </c>
      <c r="D14" s="9">
        <v>1100</v>
      </c>
      <c r="E14" s="9"/>
      <c r="F14" s="9">
        <v>1100</v>
      </c>
      <c r="G14" s="9"/>
      <c r="H14" s="9">
        <v>1100</v>
      </c>
      <c r="I14" s="9"/>
      <c r="J14" s="9">
        <v>1100</v>
      </c>
      <c r="K14" s="9"/>
      <c r="L14" s="9">
        <v>1100</v>
      </c>
    </row>
    <row r="15" spans="1:12" x14ac:dyDescent="0.3">
      <c r="A15" s="8"/>
      <c r="B15" s="51" t="s">
        <v>5</v>
      </c>
      <c r="C15" s="27"/>
      <c r="D15" s="6"/>
      <c r="E15" s="12"/>
      <c r="F15" s="7"/>
      <c r="G15" s="12"/>
      <c r="H15" s="7"/>
      <c r="I15" s="12"/>
      <c r="J15" s="7"/>
      <c r="K15" s="12"/>
      <c r="L15" s="7"/>
    </row>
    <row r="16" spans="1:12" s="3" customFormat="1" x14ac:dyDescent="0.2">
      <c r="A16" s="22"/>
      <c r="B16" s="8"/>
      <c r="C16" s="15" t="s">
        <v>38</v>
      </c>
      <c r="D16" s="5">
        <f>D10*0.3</f>
        <v>12281.1</v>
      </c>
      <c r="E16" s="11"/>
      <c r="F16" s="5">
        <f>F10*0.3</f>
        <v>13468.199999999999</v>
      </c>
      <c r="G16" s="11"/>
      <c r="H16" s="5">
        <f>H10*0.3</f>
        <v>14261.4</v>
      </c>
      <c r="I16" s="11"/>
      <c r="J16" s="5">
        <f>J10*0.3</f>
        <v>15359.4</v>
      </c>
      <c r="K16" s="11"/>
      <c r="L16" s="5">
        <f>L10*0.3</f>
        <v>16175.4</v>
      </c>
    </row>
    <row r="17" spans="1:13" x14ac:dyDescent="0.3">
      <c r="A17" s="22">
        <v>4</v>
      </c>
      <c r="B17" s="4" t="s">
        <v>1</v>
      </c>
      <c r="C17" s="27"/>
      <c r="D17" s="6"/>
      <c r="E17" s="12"/>
      <c r="F17" s="7"/>
      <c r="G17" s="12"/>
      <c r="H17" s="7"/>
      <c r="I17" s="12"/>
      <c r="J17" s="7"/>
      <c r="K17" s="12"/>
      <c r="L17" s="7"/>
    </row>
    <row r="18" spans="1:13" s="3" customFormat="1" x14ac:dyDescent="0.2">
      <c r="A18" s="22"/>
      <c r="B18" s="8"/>
      <c r="C18" s="15" t="s">
        <v>39</v>
      </c>
      <c r="D18" s="5">
        <f>((D10+D16)/0.9235)-(D10+D16)</f>
        <v>4408.4295073091489</v>
      </c>
      <c r="E18" s="13"/>
      <c r="F18" s="5">
        <f>((F10+F16)/0.9235)-(F10+F16)</f>
        <v>4834.551488900921</v>
      </c>
      <c r="G18" s="13"/>
      <c r="H18" s="5">
        <f>((H10+H16)/0.9235)-(H10+H16)</f>
        <v>5119.2789388197052</v>
      </c>
      <c r="I18" s="13"/>
      <c r="J18" s="5">
        <f>((J10+J16)/0.9235)-(J10+J16)</f>
        <v>5513.4175419599342</v>
      </c>
      <c r="K18" s="13"/>
      <c r="L18" s="5">
        <f>((L10+L16)/0.9235)-(L10+L16)</f>
        <v>5806.329290741749</v>
      </c>
    </row>
    <row r="19" spans="1:13" s="3" customFormat="1" x14ac:dyDescent="0.3">
      <c r="A19" s="22">
        <v>5</v>
      </c>
      <c r="B19" s="33" t="s">
        <v>4</v>
      </c>
      <c r="C19" s="34"/>
      <c r="D19" s="7"/>
      <c r="E19" s="14"/>
      <c r="F19" s="7"/>
      <c r="G19" s="14"/>
      <c r="H19" s="7"/>
      <c r="I19" s="14"/>
      <c r="J19" s="7"/>
      <c r="K19" s="14"/>
      <c r="L19" s="7"/>
    </row>
    <row r="20" spans="1:13" s="3" customFormat="1" x14ac:dyDescent="0.25">
      <c r="A20" s="8"/>
      <c r="B20" s="8"/>
      <c r="C20" s="32" t="s">
        <v>12</v>
      </c>
      <c r="D20" s="5">
        <f>0.18*(D10+D16+D18)</f>
        <v>10372.775311315647</v>
      </c>
      <c r="E20" s="11"/>
      <c r="F20" s="5">
        <f>0.18*(F10+F16+F18)</f>
        <v>11375.415268002165</v>
      </c>
      <c r="G20" s="11"/>
      <c r="H20" s="5">
        <f>0.18*(H10+H16+H18)</f>
        <v>12045.362208987546</v>
      </c>
      <c r="I20" s="11"/>
      <c r="J20" s="5">
        <f>0.18*(J10+J16+J18)</f>
        <v>12972.747157552787</v>
      </c>
      <c r="K20" s="11"/>
      <c r="L20" s="5">
        <f>0.18*(L10+L16+L18)</f>
        <v>13661.951272333514</v>
      </c>
    </row>
    <row r="21" spans="1:13" s="3" customFormat="1" ht="24" x14ac:dyDescent="0.25">
      <c r="A21" s="8"/>
      <c r="B21" s="8"/>
      <c r="C21" s="29" t="s">
        <v>15</v>
      </c>
      <c r="D21" s="5"/>
      <c r="E21" s="11"/>
      <c r="F21" s="5"/>
      <c r="G21" s="11"/>
      <c r="H21" s="5"/>
      <c r="I21" s="11"/>
      <c r="J21" s="5"/>
      <c r="K21" s="11"/>
      <c r="L21" s="5"/>
    </row>
    <row r="22" spans="1:13" s="3" customFormat="1" ht="22.8" x14ac:dyDescent="0.2">
      <c r="A22" s="8"/>
      <c r="B22" s="8"/>
      <c r="C22" s="15" t="s">
        <v>13</v>
      </c>
      <c r="D22" s="5"/>
      <c r="E22" s="11"/>
      <c r="F22" s="5"/>
      <c r="G22" s="11"/>
      <c r="H22" s="5"/>
      <c r="I22" s="11"/>
      <c r="J22" s="5"/>
      <c r="K22" s="11"/>
      <c r="L22" s="5"/>
    </row>
    <row r="23" spans="1:13" s="3" customFormat="1" ht="22.8" x14ac:dyDescent="0.2">
      <c r="A23" s="22"/>
      <c r="B23" s="8"/>
      <c r="C23" s="15" t="s">
        <v>14</v>
      </c>
      <c r="D23" s="5"/>
      <c r="E23" s="11"/>
      <c r="F23" s="5"/>
      <c r="G23" s="11"/>
      <c r="H23" s="5"/>
      <c r="I23" s="11"/>
      <c r="J23" s="5"/>
      <c r="K23" s="11"/>
      <c r="L23" s="5"/>
    </row>
    <row r="24" spans="1:13" s="3" customFormat="1" x14ac:dyDescent="0.25">
      <c r="A24" s="22">
        <v>6</v>
      </c>
      <c r="B24" s="22" t="s">
        <v>22</v>
      </c>
      <c r="C24" s="35"/>
      <c r="D24" s="5"/>
      <c r="E24" s="11"/>
      <c r="F24" s="5"/>
      <c r="G24" s="11"/>
      <c r="H24" s="5"/>
      <c r="I24" s="11"/>
      <c r="J24" s="5"/>
      <c r="K24" s="11"/>
      <c r="L24" s="5"/>
    </row>
    <row r="25" spans="1:13" s="3" customFormat="1" ht="24" x14ac:dyDescent="0.25">
      <c r="A25" s="22"/>
      <c r="B25" s="8"/>
      <c r="C25" s="29" t="s">
        <v>19</v>
      </c>
      <c r="D25" s="5">
        <f>0.0109*(D10+D16+D18)</f>
        <v>628.12917162966971</v>
      </c>
      <c r="E25" s="11"/>
      <c r="F25" s="5">
        <f>0.0109*(F10+F16+F18)</f>
        <v>688.84459122902001</v>
      </c>
      <c r="G25" s="11"/>
      <c r="H25" s="5">
        <f>0.0109*(H10+H16+H18)</f>
        <v>729.41360043313477</v>
      </c>
      <c r="I25" s="11"/>
      <c r="J25" s="5">
        <f>0.0109*(J10+J16+J18)</f>
        <v>785.5719112073632</v>
      </c>
      <c r="K25" s="11"/>
      <c r="L25" s="5">
        <f>0.0109*(L10+L16+L18)</f>
        <v>827.30704926908504</v>
      </c>
    </row>
    <row r="26" spans="1:13" x14ac:dyDescent="0.3">
      <c r="A26" s="22">
        <v>7</v>
      </c>
      <c r="B26" s="4" t="s">
        <v>11</v>
      </c>
      <c r="C26" s="27"/>
      <c r="D26" s="7"/>
      <c r="E26" s="14"/>
      <c r="F26" s="7"/>
      <c r="G26" s="14"/>
      <c r="H26" s="7"/>
      <c r="I26" s="14"/>
      <c r="J26" s="7"/>
      <c r="K26" s="14"/>
      <c r="L26" s="7"/>
    </row>
    <row r="27" spans="1:13" s="3" customFormat="1" ht="17.25" customHeight="1" x14ac:dyDescent="0.25">
      <c r="A27" s="22"/>
      <c r="B27" s="4"/>
      <c r="C27" s="16" t="s">
        <v>31</v>
      </c>
      <c r="D27" s="5">
        <v>5000</v>
      </c>
      <c r="E27" s="11"/>
      <c r="F27" s="5">
        <v>5000</v>
      </c>
      <c r="G27" s="11"/>
      <c r="H27" s="5">
        <v>5000</v>
      </c>
      <c r="I27" s="11"/>
      <c r="J27" s="5">
        <v>5000</v>
      </c>
      <c r="K27" s="11"/>
      <c r="L27" s="5">
        <v>5000</v>
      </c>
    </row>
    <row r="28" spans="1:13" x14ac:dyDescent="0.3">
      <c r="A28" s="22">
        <v>8</v>
      </c>
      <c r="B28" s="4" t="s">
        <v>3</v>
      </c>
      <c r="C28" s="27"/>
      <c r="D28" s="7"/>
      <c r="E28" s="14"/>
      <c r="F28" s="7"/>
      <c r="G28" s="14"/>
      <c r="H28" s="7"/>
      <c r="I28" s="14"/>
      <c r="J28" s="7"/>
      <c r="K28" s="14"/>
      <c r="L28" s="7"/>
    </row>
    <row r="29" spans="1:13" s="3" customFormat="1" x14ac:dyDescent="0.2">
      <c r="A29" s="22"/>
      <c r="B29" s="8"/>
      <c r="C29" s="15" t="s">
        <v>32</v>
      </c>
      <c r="D29" s="5">
        <v>750</v>
      </c>
      <c r="E29" s="11"/>
      <c r="F29" s="5">
        <v>750</v>
      </c>
      <c r="G29" s="11"/>
      <c r="H29" s="5">
        <v>750</v>
      </c>
      <c r="I29" s="11"/>
      <c r="J29" s="5">
        <v>750</v>
      </c>
      <c r="K29" s="11"/>
      <c r="L29" s="5">
        <v>750</v>
      </c>
    </row>
    <row r="30" spans="1:13" s="3" customFormat="1" x14ac:dyDescent="0.2">
      <c r="A30" s="22">
        <v>9</v>
      </c>
      <c r="B30" s="45" t="s">
        <v>30</v>
      </c>
      <c r="C30" s="46"/>
      <c r="D30" s="47"/>
      <c r="E30" s="48"/>
      <c r="F30" s="47"/>
      <c r="G30" s="48"/>
      <c r="H30" s="47"/>
      <c r="I30" s="48"/>
      <c r="J30" s="47"/>
      <c r="K30" s="48"/>
      <c r="L30" s="49"/>
    </row>
    <row r="31" spans="1:13" s="3" customFormat="1" ht="15" x14ac:dyDescent="0.25">
      <c r="A31" s="73" t="s">
        <v>34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</row>
    <row r="32" spans="1:13" s="3" customFormat="1" x14ac:dyDescent="0.25">
      <c r="A32" s="8"/>
      <c r="B32" s="8"/>
      <c r="C32" s="3" t="s">
        <v>46</v>
      </c>
      <c r="D32" s="38" t="s">
        <v>26</v>
      </c>
      <c r="E32" s="39"/>
      <c r="F32" s="38" t="s">
        <v>28</v>
      </c>
      <c r="G32" s="39"/>
      <c r="H32" s="38" t="s">
        <v>29</v>
      </c>
      <c r="I32" s="39"/>
      <c r="J32" s="38" t="s">
        <v>27</v>
      </c>
      <c r="K32" s="37"/>
      <c r="L32" s="36"/>
      <c r="M32" s="43"/>
    </row>
    <row r="33" spans="1:13" s="3" customFormat="1" x14ac:dyDescent="0.25">
      <c r="A33" s="22"/>
      <c r="B33" s="8"/>
      <c r="C33" s="40"/>
      <c r="D33" s="38"/>
      <c r="E33" s="39"/>
      <c r="F33" s="38"/>
      <c r="G33" s="39"/>
      <c r="H33" s="38"/>
      <c r="I33" s="39"/>
      <c r="J33" s="38"/>
      <c r="K33" s="39"/>
      <c r="L33" s="38"/>
      <c r="M33" s="43"/>
    </row>
    <row r="34" spans="1:13" s="3" customFormat="1" ht="26.4" x14ac:dyDescent="0.25">
      <c r="A34" s="8"/>
      <c r="B34" s="8"/>
      <c r="C34" s="40" t="s">
        <v>43</v>
      </c>
      <c r="D34" s="36">
        <v>551</v>
      </c>
      <c r="E34" s="37"/>
      <c r="F34" s="38">
        <v>1102</v>
      </c>
      <c r="G34" s="37"/>
      <c r="H34" s="38">
        <v>992</v>
      </c>
      <c r="I34" s="37"/>
      <c r="J34" s="38">
        <v>1653</v>
      </c>
      <c r="K34" s="37"/>
      <c r="L34" s="36"/>
      <c r="M34" s="43"/>
    </row>
    <row r="35" spans="1:13" s="3" customFormat="1" ht="26.4" x14ac:dyDescent="0.25">
      <c r="A35" s="22"/>
      <c r="B35" s="8"/>
      <c r="C35" s="40" t="s">
        <v>42</v>
      </c>
      <c r="D35" s="38">
        <f>D34*12</f>
        <v>6612</v>
      </c>
      <c r="E35" s="39"/>
      <c r="F35" s="38">
        <f>F34*12</f>
        <v>13224</v>
      </c>
      <c r="G35" s="39"/>
      <c r="H35" s="38">
        <f>H34*12</f>
        <v>11904</v>
      </c>
      <c r="I35" s="39"/>
      <c r="J35" s="38">
        <f>J34*12</f>
        <v>19836</v>
      </c>
      <c r="K35" s="39"/>
      <c r="L35" s="38"/>
      <c r="M35" s="43"/>
    </row>
    <row r="36" spans="1:13" s="3" customFormat="1" ht="26.4" x14ac:dyDescent="0.25">
      <c r="A36" s="22"/>
      <c r="B36" s="8"/>
      <c r="C36" s="40" t="s">
        <v>45</v>
      </c>
      <c r="D36" s="38">
        <v>736</v>
      </c>
      <c r="E36" s="39"/>
      <c r="F36" s="38">
        <v>1472</v>
      </c>
      <c r="G36" s="39"/>
      <c r="H36" s="38">
        <v>1325</v>
      </c>
      <c r="I36" s="39"/>
      <c r="J36" s="38">
        <v>2208</v>
      </c>
      <c r="K36" s="39"/>
      <c r="L36" s="38"/>
      <c r="M36" s="43"/>
    </row>
    <row r="37" spans="1:13" s="3" customFormat="1" ht="26.4" x14ac:dyDescent="0.25">
      <c r="A37" s="8"/>
      <c r="B37" s="8"/>
      <c r="C37" s="40" t="s">
        <v>44</v>
      </c>
      <c r="D37" s="38">
        <f>D36*12</f>
        <v>8832</v>
      </c>
      <c r="E37" s="39"/>
      <c r="F37" s="38">
        <f>F36*12</f>
        <v>17664</v>
      </c>
      <c r="G37" s="39"/>
      <c r="H37" s="38">
        <f>H36*12</f>
        <v>15900</v>
      </c>
      <c r="I37" s="39"/>
      <c r="J37" s="38">
        <f>J36*12</f>
        <v>26496</v>
      </c>
      <c r="K37" s="37"/>
      <c r="L37" s="36"/>
      <c r="M37" s="43"/>
    </row>
    <row r="38" spans="1:13" s="3" customFormat="1" x14ac:dyDescent="0.25">
      <c r="A38" s="22"/>
      <c r="B38" s="8"/>
      <c r="C38" s="40" t="s">
        <v>52</v>
      </c>
      <c r="D38" s="38">
        <v>864</v>
      </c>
      <c r="E38" s="39"/>
      <c r="F38" s="38">
        <v>1728</v>
      </c>
      <c r="G38" s="39"/>
      <c r="H38" s="38">
        <v>1555</v>
      </c>
      <c r="I38" s="39"/>
      <c r="J38" s="38">
        <v>2592</v>
      </c>
      <c r="K38" s="39"/>
      <c r="L38" s="38"/>
      <c r="M38" s="43"/>
    </row>
    <row r="39" spans="1:13" s="3" customFormat="1" x14ac:dyDescent="0.25">
      <c r="A39" s="8"/>
      <c r="B39" s="8"/>
      <c r="C39" s="40" t="s">
        <v>53</v>
      </c>
      <c r="D39" s="36">
        <f>D38*12</f>
        <v>10368</v>
      </c>
      <c r="E39" s="37"/>
      <c r="F39" s="38">
        <f>F38*12</f>
        <v>20736</v>
      </c>
      <c r="G39" s="37"/>
      <c r="H39" s="38">
        <f>H38*12</f>
        <v>18660</v>
      </c>
      <c r="I39" s="37"/>
      <c r="J39" s="38">
        <f>J38*12</f>
        <v>31104</v>
      </c>
      <c r="K39" s="37"/>
      <c r="L39" s="36"/>
      <c r="M39" s="43"/>
    </row>
    <row r="40" spans="1:13" x14ac:dyDescent="0.25">
      <c r="A40" s="22"/>
      <c r="B40" s="8"/>
      <c r="C40" s="40" t="s">
        <v>37</v>
      </c>
      <c r="D40" s="38">
        <v>28</v>
      </c>
      <c r="E40" s="39"/>
      <c r="F40" s="38">
        <v>56</v>
      </c>
      <c r="G40" s="39"/>
      <c r="H40" s="38">
        <v>50</v>
      </c>
      <c r="I40" s="39"/>
      <c r="J40" s="38">
        <v>84</v>
      </c>
      <c r="K40" s="39"/>
      <c r="L40" s="38"/>
    </row>
    <row r="41" spans="1:13" s="3" customFormat="1" x14ac:dyDescent="0.25">
      <c r="A41" s="22"/>
      <c r="B41" s="8"/>
      <c r="C41" s="40" t="s">
        <v>36</v>
      </c>
      <c r="D41" s="38">
        <f>D40*12</f>
        <v>336</v>
      </c>
      <c r="E41" s="39"/>
      <c r="F41" s="38">
        <f>F40*12</f>
        <v>672</v>
      </c>
      <c r="G41" s="39"/>
      <c r="H41" s="38">
        <f>H40*12</f>
        <v>600</v>
      </c>
      <c r="I41" s="39"/>
      <c r="J41" s="38">
        <f>J40*12</f>
        <v>1008</v>
      </c>
      <c r="K41" s="39"/>
      <c r="L41" s="38"/>
    </row>
    <row r="42" spans="1:13" x14ac:dyDescent="0.25">
      <c r="A42" s="22"/>
      <c r="B42" s="8"/>
      <c r="C42" s="40" t="s">
        <v>47</v>
      </c>
      <c r="D42" s="38">
        <v>5</v>
      </c>
      <c r="E42" s="39"/>
      <c r="F42" s="38">
        <v>5</v>
      </c>
      <c r="G42" s="39"/>
      <c r="H42" s="38">
        <v>5</v>
      </c>
      <c r="I42" s="39"/>
      <c r="J42" s="38">
        <v>5</v>
      </c>
      <c r="K42" s="39"/>
      <c r="L42" s="38"/>
    </row>
    <row r="43" spans="1:13" x14ac:dyDescent="0.25">
      <c r="A43" s="22"/>
      <c r="B43" s="8"/>
      <c r="C43" s="40" t="s">
        <v>48</v>
      </c>
      <c r="D43" s="38">
        <f>D42*12</f>
        <v>60</v>
      </c>
      <c r="E43" s="39"/>
      <c r="F43" s="38">
        <f>F42*12</f>
        <v>60</v>
      </c>
      <c r="G43" s="39"/>
      <c r="H43" s="38">
        <f>H42*12</f>
        <v>60</v>
      </c>
      <c r="I43" s="39"/>
      <c r="J43" s="38">
        <f>J42*12</f>
        <v>60</v>
      </c>
      <c r="K43" s="39"/>
      <c r="L43" s="38"/>
    </row>
    <row r="44" spans="1:13" s="3" customFormat="1" ht="15" x14ac:dyDescent="0.25">
      <c r="A44" s="76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43"/>
    </row>
    <row r="45" spans="1:13" s="3" customFormat="1" ht="15" x14ac:dyDescent="0.25">
      <c r="A45" s="73" t="s">
        <v>54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43"/>
    </row>
    <row r="46" spans="1:13" s="3" customFormat="1" ht="15" customHeight="1" x14ac:dyDescent="0.25">
      <c r="A46" s="80" t="s">
        <v>55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43"/>
    </row>
    <row r="47" spans="1:13" s="3" customFormat="1" ht="15" x14ac:dyDescent="0.25">
      <c r="A47" s="80" t="s">
        <v>35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43"/>
    </row>
    <row r="48" spans="1:13" s="3" customFormat="1" x14ac:dyDescent="0.25">
      <c r="A48" s="22"/>
      <c r="B48" s="8"/>
      <c r="C48" s="40"/>
      <c r="D48" s="38"/>
      <c r="E48" s="69"/>
      <c r="F48" s="38"/>
      <c r="G48" s="69"/>
      <c r="H48" s="38"/>
      <c r="I48" s="69"/>
      <c r="J48" s="38"/>
      <c r="K48" s="69"/>
      <c r="L48" s="38"/>
    </row>
    <row r="49" spans="1:13" s="3" customFormat="1" ht="24" customHeight="1" x14ac:dyDescent="0.3">
      <c r="A49" s="63"/>
      <c r="B49" s="64" t="s">
        <v>57</v>
      </c>
      <c r="C49" s="65"/>
      <c r="D49" s="66" t="s">
        <v>6</v>
      </c>
      <c r="E49" s="66"/>
      <c r="F49" s="66" t="s">
        <v>16</v>
      </c>
      <c r="G49" s="66"/>
      <c r="H49" s="66" t="s">
        <v>17</v>
      </c>
      <c r="I49" s="66"/>
      <c r="J49" s="66" t="s">
        <v>18</v>
      </c>
      <c r="K49" s="66"/>
      <c r="L49" s="67" t="s">
        <v>7</v>
      </c>
    </row>
    <row r="50" spans="1:13" ht="22.5" customHeight="1" thickBot="1" x14ac:dyDescent="0.3">
      <c r="A50" s="57"/>
      <c r="B50" s="58"/>
      <c r="C50" s="59" t="s">
        <v>40</v>
      </c>
      <c r="D50" s="60">
        <f>D10+D16+D18</f>
        <v>57626.529507309147</v>
      </c>
      <c r="E50" s="70"/>
      <c r="F50" s="60">
        <f>F10+F16+F18</f>
        <v>63196.751488900918</v>
      </c>
      <c r="G50" s="61"/>
      <c r="H50" s="60">
        <f>H10+H16+H18</f>
        <v>66918.678938819707</v>
      </c>
      <c r="I50" s="61"/>
      <c r="J50" s="60">
        <f>J10+J16+J18</f>
        <v>72070.817541959928</v>
      </c>
      <c r="K50" s="61"/>
      <c r="L50" s="62">
        <f>L10+L16+L18</f>
        <v>75899.729290741743</v>
      </c>
      <c r="M50" s="42"/>
    </row>
    <row r="51" spans="1:13" s="3" customFormat="1" ht="16.2" thickBot="1" x14ac:dyDescent="0.3">
      <c r="A51" s="8"/>
      <c r="B51" s="8"/>
      <c r="C51" s="40"/>
      <c r="D51" s="36"/>
      <c r="E51" s="37"/>
      <c r="F51" s="38"/>
      <c r="G51" s="37"/>
      <c r="H51" s="38"/>
      <c r="I51" s="37"/>
      <c r="J51" s="38"/>
      <c r="K51" s="37"/>
      <c r="L51" s="36"/>
      <c r="M51" s="43"/>
    </row>
    <row r="52" spans="1:13" s="3" customFormat="1" ht="24" customHeight="1" x14ac:dyDescent="0.3">
      <c r="A52" s="52"/>
      <c r="B52" s="53" t="s">
        <v>21</v>
      </c>
      <c r="C52" s="54"/>
      <c r="D52" s="55" t="s">
        <v>6</v>
      </c>
      <c r="E52" s="55"/>
      <c r="F52" s="55" t="s">
        <v>16</v>
      </c>
      <c r="G52" s="55"/>
      <c r="H52" s="55" t="s">
        <v>17</v>
      </c>
      <c r="I52" s="55"/>
      <c r="J52" s="55" t="s">
        <v>18</v>
      </c>
      <c r="K52" s="55"/>
      <c r="L52" s="56" t="s">
        <v>7</v>
      </c>
    </row>
    <row r="53" spans="1:13" ht="24.6" thickBot="1" x14ac:dyDescent="0.3">
      <c r="A53" s="57"/>
      <c r="B53" s="58"/>
      <c r="C53" s="59" t="s">
        <v>41</v>
      </c>
      <c r="D53" s="60">
        <f>D10+D16+D18+D20+D25+D27+D29+J37+J41+J43</f>
        <v>101941.43399025446</v>
      </c>
      <c r="E53" s="61"/>
      <c r="F53" s="60">
        <f>F10+F16+F18+F20+F25+F27+F29+J37+J41+J43</f>
        <v>108575.0113481321</v>
      </c>
      <c r="G53" s="61"/>
      <c r="H53" s="60">
        <f>H10+H16+H18+H20+H25+H27+H29+J37+J41+J43</f>
        <v>113007.45474824039</v>
      </c>
      <c r="I53" s="61"/>
      <c r="J53" s="60">
        <f>J10+J16+J18+J20+J25+J27+J29+J37+J41+J43</f>
        <v>119143.13661072007</v>
      </c>
      <c r="K53" s="61"/>
      <c r="L53" s="62">
        <f>L10+L16+L18+L20+L25+L27+L29+J37+J41+J43</f>
        <v>123702.98761234435</v>
      </c>
      <c r="M53" s="42"/>
    </row>
    <row r="54" spans="1:13" s="3" customFormat="1" ht="15" x14ac:dyDescent="0.25">
      <c r="A54" s="71" t="s">
        <v>58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3" ht="15" x14ac:dyDescent="0.2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3" ht="15" x14ac:dyDescent="0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3" ht="15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3" x14ac:dyDescent="0.3">
      <c r="C58" s="41"/>
      <c r="D58" s="41"/>
    </row>
  </sheetData>
  <mergeCells count="6">
    <mergeCell ref="A54:L57"/>
    <mergeCell ref="A31:L31"/>
    <mergeCell ref="A44:L44"/>
    <mergeCell ref="A45:L45"/>
    <mergeCell ref="A46:L46"/>
    <mergeCell ref="A47:L47"/>
  </mergeCells>
  <phoneticPr fontId="0" type="noConversion"/>
  <printOptions horizontalCentered="1"/>
  <pageMargins left="0.25" right="0.25" top="0.75" bottom="0.75" header="0.3" footer="0.3"/>
  <pageSetup scale="65" orientation="portrait" r:id="rId1"/>
  <headerFooter>
    <oddHeader xml:space="preserve">&amp;C&amp;G     &amp;"Arial,Bold"&amp;14Diocese of Central Pennsylvania&amp;"Arial,Regular"&amp;10   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view="pageLayout" topLeftCell="A31" zoomScaleNormal="100" workbookViewId="0">
      <selection activeCell="D50" sqref="D50"/>
    </sheetView>
  </sheetViews>
  <sheetFormatPr defaultColWidth="9.109375" defaultRowHeight="15.6" x14ac:dyDescent="0.3"/>
  <cols>
    <col min="1" max="1" width="5.6640625" style="2" customWidth="1"/>
    <col min="2" max="2" width="5.6640625" style="19" customWidth="1"/>
    <col min="3" max="3" width="47.33203125" style="20" customWidth="1"/>
    <col min="4" max="4" width="15.5546875" style="1" customWidth="1"/>
    <col min="5" max="5" width="3.44140625" style="1" customWidth="1"/>
    <col min="6" max="6" width="15.5546875" style="1" customWidth="1"/>
    <col min="7" max="7" width="3.44140625" style="1" customWidth="1"/>
    <col min="8" max="8" width="15.5546875" style="1" customWidth="1"/>
    <col min="9" max="9" width="3.44140625" style="1" customWidth="1"/>
    <col min="10" max="10" width="15.5546875" style="1" customWidth="1"/>
    <col min="11" max="11" width="3.44140625" style="1" customWidth="1"/>
    <col min="12" max="12" width="15.5546875" style="1" customWidth="1"/>
    <col min="13" max="14" width="9.109375" style="1"/>
    <col min="15" max="15" width="10.33203125" style="1" bestFit="1" customWidth="1"/>
    <col min="16" max="16384" width="9.109375" style="1"/>
  </cols>
  <sheetData>
    <row r="2" spans="1:12" ht="27.75" customHeight="1" x14ac:dyDescent="0.3">
      <c r="A2" s="17" t="s">
        <v>56</v>
      </c>
    </row>
    <row r="3" spans="1:12" x14ac:dyDescent="0.3">
      <c r="A3" s="25" t="s">
        <v>20</v>
      </c>
    </row>
    <row r="4" spans="1:12" x14ac:dyDescent="0.3">
      <c r="A4" s="26" t="s">
        <v>23</v>
      </c>
    </row>
    <row r="5" spans="1:12" x14ac:dyDescent="0.3">
      <c r="A5" s="26" t="s">
        <v>51</v>
      </c>
    </row>
    <row r="6" spans="1:12" x14ac:dyDescent="0.3">
      <c r="A6" s="26" t="s">
        <v>33</v>
      </c>
    </row>
    <row r="7" spans="1:12" x14ac:dyDescent="0.3">
      <c r="A7" s="26" t="s">
        <v>24</v>
      </c>
    </row>
    <row r="8" spans="1:12" ht="8.25" customHeight="1" x14ac:dyDescent="0.3"/>
    <row r="9" spans="1:12" x14ac:dyDescent="0.3">
      <c r="A9" s="22">
        <v>1</v>
      </c>
      <c r="B9" s="22" t="s">
        <v>25</v>
      </c>
      <c r="C9" s="21"/>
      <c r="D9" s="24" t="s">
        <v>6</v>
      </c>
      <c r="E9" s="24"/>
      <c r="F9" s="23" t="s">
        <v>16</v>
      </c>
      <c r="G9" s="24"/>
      <c r="H9" s="24" t="s">
        <v>17</v>
      </c>
      <c r="I9" s="24"/>
      <c r="J9" s="24" t="s">
        <v>18</v>
      </c>
      <c r="K9" s="24"/>
      <c r="L9" s="24" t="s">
        <v>7</v>
      </c>
    </row>
    <row r="10" spans="1:12" s="3" customFormat="1" x14ac:dyDescent="0.25">
      <c r="A10" s="22">
        <v>2</v>
      </c>
      <c r="B10" s="4" t="s">
        <v>0</v>
      </c>
      <c r="C10" s="4"/>
      <c r="D10" s="68">
        <v>30703</v>
      </c>
      <c r="E10" s="11"/>
      <c r="F10" s="68">
        <v>33671</v>
      </c>
      <c r="G10" s="11"/>
      <c r="H10" s="68">
        <v>35654</v>
      </c>
      <c r="I10" s="11"/>
      <c r="J10" s="68">
        <v>38399</v>
      </c>
      <c r="K10" s="11"/>
      <c r="L10" s="68">
        <v>40439</v>
      </c>
    </row>
    <row r="11" spans="1:12" x14ac:dyDescent="0.3">
      <c r="A11" s="44">
        <v>3</v>
      </c>
      <c r="B11" s="4" t="s">
        <v>8</v>
      </c>
      <c r="C11" s="27"/>
      <c r="D11" s="6"/>
      <c r="E11" s="12"/>
      <c r="F11" s="7"/>
      <c r="G11" s="12"/>
      <c r="H11" s="7"/>
      <c r="I11" s="12"/>
      <c r="J11" s="7"/>
      <c r="K11" s="12"/>
      <c r="L11" s="7"/>
    </row>
    <row r="12" spans="1:12" ht="24" x14ac:dyDescent="0.3">
      <c r="A12" s="22"/>
      <c r="B12" s="28"/>
      <c r="C12" s="15" t="s">
        <v>9</v>
      </c>
      <c r="D12" s="6"/>
      <c r="E12" s="12"/>
      <c r="F12" s="7"/>
      <c r="G12" s="12"/>
      <c r="H12" s="7"/>
      <c r="I12" s="12"/>
      <c r="J12" s="7"/>
      <c r="K12" s="12"/>
      <c r="L12" s="7"/>
    </row>
    <row r="13" spans="1:12" x14ac:dyDescent="0.3">
      <c r="A13" s="8"/>
      <c r="B13" s="50" t="s">
        <v>2</v>
      </c>
      <c r="C13" s="3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22"/>
      <c r="B14" s="31"/>
      <c r="C14" s="18" t="s">
        <v>10</v>
      </c>
      <c r="D14" s="9">
        <v>1100</v>
      </c>
      <c r="E14" s="9"/>
      <c r="F14" s="9">
        <v>1100</v>
      </c>
      <c r="G14" s="9"/>
      <c r="H14" s="9">
        <v>1100</v>
      </c>
      <c r="I14" s="9"/>
      <c r="J14" s="9">
        <v>1100</v>
      </c>
      <c r="K14" s="9"/>
      <c r="L14" s="9">
        <v>1100</v>
      </c>
    </row>
    <row r="15" spans="1:12" x14ac:dyDescent="0.3">
      <c r="A15" s="8"/>
      <c r="B15" s="51" t="s">
        <v>5</v>
      </c>
      <c r="C15" s="27"/>
      <c r="D15" s="6"/>
      <c r="E15" s="12"/>
      <c r="F15" s="7"/>
      <c r="G15" s="12"/>
      <c r="H15" s="7"/>
      <c r="I15" s="12"/>
      <c r="J15" s="7"/>
      <c r="K15" s="12"/>
      <c r="L15" s="7"/>
    </row>
    <row r="16" spans="1:12" s="3" customFormat="1" x14ac:dyDescent="0.2">
      <c r="A16" s="22"/>
      <c r="B16" s="8"/>
      <c r="C16" s="15" t="s">
        <v>38</v>
      </c>
      <c r="D16" s="5">
        <f>D10*0.3</f>
        <v>9210.9</v>
      </c>
      <c r="E16" s="11"/>
      <c r="F16" s="5">
        <f>F10*0.3</f>
        <v>10101.299999999999</v>
      </c>
      <c r="G16" s="11"/>
      <c r="H16" s="5">
        <f>H10*0.3</f>
        <v>10696.199999999999</v>
      </c>
      <c r="I16" s="11"/>
      <c r="J16" s="5">
        <f>J10*0.3</f>
        <v>11519.699999999999</v>
      </c>
      <c r="K16" s="11"/>
      <c r="L16" s="5">
        <f>L10*0.3</f>
        <v>12131.699999999999</v>
      </c>
    </row>
    <row r="17" spans="1:13" x14ac:dyDescent="0.3">
      <c r="A17" s="22">
        <v>4</v>
      </c>
      <c r="B17" s="4" t="s">
        <v>1</v>
      </c>
      <c r="C17" s="27"/>
      <c r="D17" s="6"/>
      <c r="E17" s="12"/>
      <c r="F17" s="7"/>
      <c r="G17" s="12"/>
      <c r="H17" s="7"/>
      <c r="I17" s="12"/>
      <c r="J17" s="7"/>
      <c r="K17" s="12"/>
      <c r="L17" s="7"/>
    </row>
    <row r="18" spans="1:13" s="3" customFormat="1" x14ac:dyDescent="0.2">
      <c r="A18" s="22"/>
      <c r="B18" s="8"/>
      <c r="C18" s="15" t="s">
        <v>39</v>
      </c>
      <c r="D18" s="5">
        <f>((D10+D16)/0.9235)-(D10+D16)</f>
        <v>3306.3490525175948</v>
      </c>
      <c r="E18" s="13"/>
      <c r="F18" s="5">
        <f>((F10+F16)/0.9235)-(F10+F16)</f>
        <v>3625.9674607471607</v>
      </c>
      <c r="G18" s="13"/>
      <c r="H18" s="5">
        <f>((H10+H16)/0.9235)-(H10+H16)</f>
        <v>3839.5130481862507</v>
      </c>
      <c r="I18" s="13"/>
      <c r="J18" s="5">
        <f>((J10+J16)/0.9235)-(J10+J16)</f>
        <v>4135.1170005414169</v>
      </c>
      <c r="K18" s="13"/>
      <c r="L18" s="5">
        <f>((L10+L16)/0.9235)-(L10+L16)</f>
        <v>4354.8008121277744</v>
      </c>
    </row>
    <row r="19" spans="1:13" s="3" customFormat="1" x14ac:dyDescent="0.3">
      <c r="A19" s="22">
        <v>5</v>
      </c>
      <c r="B19" s="33" t="s">
        <v>4</v>
      </c>
      <c r="C19" s="34"/>
      <c r="D19" s="7"/>
      <c r="E19" s="14"/>
      <c r="F19" s="7"/>
      <c r="G19" s="14"/>
      <c r="H19" s="7"/>
      <c r="I19" s="14"/>
      <c r="J19" s="7"/>
      <c r="K19" s="14"/>
      <c r="L19" s="7"/>
    </row>
    <row r="20" spans="1:13" s="3" customFormat="1" x14ac:dyDescent="0.25">
      <c r="A20" s="8"/>
      <c r="B20" s="8"/>
      <c r="C20" s="32" t="s">
        <v>12</v>
      </c>
      <c r="D20" s="5">
        <f>0.18*(D10+D16+D18)</f>
        <v>7779.6448294531674</v>
      </c>
      <c r="E20" s="11"/>
      <c r="F20" s="5">
        <f>0.18*(F10+F16+F18)</f>
        <v>8531.6881429344885</v>
      </c>
      <c r="G20" s="11"/>
      <c r="H20" s="5">
        <f>0.18*(H10+H16+H18)</f>
        <v>9034.1483486735251</v>
      </c>
      <c r="I20" s="11"/>
      <c r="J20" s="5">
        <f>0.18*(J10+J16+J18)</f>
        <v>9729.6870600974544</v>
      </c>
      <c r="K20" s="11"/>
      <c r="L20" s="5">
        <f>0.18*(L10+L16+L18)</f>
        <v>10246.590146182998</v>
      </c>
    </row>
    <row r="21" spans="1:13" s="3" customFormat="1" ht="24" x14ac:dyDescent="0.25">
      <c r="A21" s="8"/>
      <c r="B21" s="8"/>
      <c r="C21" s="29" t="s">
        <v>15</v>
      </c>
      <c r="D21" s="5"/>
      <c r="E21" s="11"/>
      <c r="F21" s="5"/>
      <c r="G21" s="11"/>
      <c r="H21" s="5"/>
      <c r="I21" s="11"/>
      <c r="J21" s="5"/>
      <c r="K21" s="11"/>
      <c r="L21" s="5"/>
    </row>
    <row r="22" spans="1:13" s="3" customFormat="1" ht="22.8" x14ac:dyDescent="0.2">
      <c r="A22" s="8"/>
      <c r="B22" s="8"/>
      <c r="C22" s="15" t="s">
        <v>13</v>
      </c>
      <c r="D22" s="5"/>
      <c r="E22" s="11"/>
      <c r="F22" s="5"/>
      <c r="G22" s="11"/>
      <c r="H22" s="5"/>
      <c r="I22" s="11"/>
      <c r="J22" s="5"/>
      <c r="K22" s="11"/>
      <c r="L22" s="5"/>
    </row>
    <row r="23" spans="1:13" s="3" customFormat="1" ht="22.8" x14ac:dyDescent="0.2">
      <c r="A23" s="22"/>
      <c r="B23" s="8"/>
      <c r="C23" s="15" t="s">
        <v>14</v>
      </c>
      <c r="D23" s="5"/>
      <c r="E23" s="11"/>
      <c r="F23" s="5"/>
      <c r="G23" s="11"/>
      <c r="H23" s="5"/>
      <c r="I23" s="11"/>
      <c r="J23" s="5"/>
      <c r="K23" s="11"/>
      <c r="L23" s="5"/>
    </row>
    <row r="24" spans="1:13" s="3" customFormat="1" x14ac:dyDescent="0.25">
      <c r="A24" s="22">
        <v>6</v>
      </c>
      <c r="B24" s="22" t="s">
        <v>22</v>
      </c>
      <c r="C24" s="35"/>
      <c r="D24" s="5"/>
      <c r="E24" s="11"/>
      <c r="F24" s="5"/>
      <c r="G24" s="11"/>
      <c r="H24" s="5"/>
      <c r="I24" s="11"/>
      <c r="J24" s="5"/>
      <c r="K24" s="11"/>
      <c r="L24" s="5"/>
    </row>
    <row r="25" spans="1:13" s="3" customFormat="1" ht="24" x14ac:dyDescent="0.25">
      <c r="A25" s="22"/>
      <c r="B25" s="8"/>
      <c r="C25" s="29" t="s">
        <v>19</v>
      </c>
      <c r="D25" s="5">
        <f>0.0109*(D10+D16+D18)</f>
        <v>471.10071467244182</v>
      </c>
      <c r="E25" s="11"/>
      <c r="F25" s="5">
        <f>0.0109*(F10+F16+F18)</f>
        <v>516.64111532214406</v>
      </c>
      <c r="G25" s="11"/>
      <c r="H25" s="5">
        <f>0.0109*(H10+H16+H18)</f>
        <v>547.06787222523008</v>
      </c>
      <c r="I25" s="11"/>
      <c r="J25" s="5">
        <f>0.0109*(J10+J16+J18)</f>
        <v>589.18660530590137</v>
      </c>
      <c r="K25" s="11"/>
      <c r="L25" s="5">
        <f>0.0109*(L10+L16+L18)</f>
        <v>620.48795885219272</v>
      </c>
    </row>
    <row r="26" spans="1:13" x14ac:dyDescent="0.3">
      <c r="A26" s="22">
        <v>7</v>
      </c>
      <c r="B26" s="4" t="s">
        <v>11</v>
      </c>
      <c r="C26" s="27"/>
      <c r="D26" s="7"/>
      <c r="E26" s="14"/>
      <c r="F26" s="7"/>
      <c r="G26" s="14"/>
      <c r="H26" s="7"/>
      <c r="I26" s="14"/>
      <c r="J26" s="7"/>
      <c r="K26" s="14"/>
      <c r="L26" s="7"/>
    </row>
    <row r="27" spans="1:13" s="3" customFormat="1" ht="17.25" customHeight="1" x14ac:dyDescent="0.25">
      <c r="A27" s="22"/>
      <c r="B27" s="4"/>
      <c r="C27" s="16" t="s">
        <v>31</v>
      </c>
      <c r="D27" s="5">
        <v>5000</v>
      </c>
      <c r="E27" s="11"/>
      <c r="F27" s="5">
        <v>5000</v>
      </c>
      <c r="G27" s="11"/>
      <c r="H27" s="5">
        <v>5000</v>
      </c>
      <c r="I27" s="11"/>
      <c r="J27" s="5">
        <v>5000</v>
      </c>
      <c r="K27" s="11"/>
      <c r="L27" s="5">
        <v>5000</v>
      </c>
    </row>
    <row r="28" spans="1:13" x14ac:dyDescent="0.3">
      <c r="A28" s="22">
        <v>8</v>
      </c>
      <c r="B28" s="4" t="s">
        <v>3</v>
      </c>
      <c r="C28" s="27"/>
      <c r="D28" s="7"/>
      <c r="E28" s="14"/>
      <c r="F28" s="7"/>
      <c r="G28" s="14"/>
      <c r="H28" s="7"/>
      <c r="I28" s="14"/>
      <c r="J28" s="7"/>
      <c r="K28" s="14"/>
      <c r="L28" s="7"/>
    </row>
    <row r="29" spans="1:13" s="3" customFormat="1" x14ac:dyDescent="0.2">
      <c r="A29" s="22"/>
      <c r="B29" s="8"/>
      <c r="C29" s="15" t="s">
        <v>32</v>
      </c>
      <c r="D29" s="5">
        <v>750</v>
      </c>
      <c r="E29" s="11"/>
      <c r="F29" s="5">
        <v>750</v>
      </c>
      <c r="G29" s="11"/>
      <c r="H29" s="5">
        <v>750</v>
      </c>
      <c r="I29" s="11"/>
      <c r="J29" s="5">
        <v>750</v>
      </c>
      <c r="K29" s="11"/>
      <c r="L29" s="5">
        <v>750</v>
      </c>
    </row>
    <row r="30" spans="1:13" s="3" customFormat="1" x14ac:dyDescent="0.2">
      <c r="A30" s="22">
        <v>9</v>
      </c>
      <c r="B30" s="45" t="s">
        <v>30</v>
      </c>
      <c r="C30" s="46"/>
      <c r="D30" s="47"/>
      <c r="E30" s="48"/>
      <c r="F30" s="47"/>
      <c r="G30" s="48"/>
      <c r="H30" s="47"/>
      <c r="I30" s="48"/>
      <c r="J30" s="47"/>
      <c r="K30" s="48"/>
      <c r="L30" s="49"/>
    </row>
    <row r="31" spans="1:13" s="3" customFormat="1" ht="15" x14ac:dyDescent="0.25">
      <c r="A31" s="73" t="s">
        <v>34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</row>
    <row r="32" spans="1:13" s="3" customFormat="1" x14ac:dyDescent="0.25">
      <c r="A32" s="8"/>
      <c r="B32" s="8"/>
      <c r="C32" s="3" t="s">
        <v>46</v>
      </c>
      <c r="D32" s="38" t="s">
        <v>26</v>
      </c>
      <c r="E32" s="39"/>
      <c r="F32" s="38" t="s">
        <v>28</v>
      </c>
      <c r="G32" s="39"/>
      <c r="H32" s="38" t="s">
        <v>29</v>
      </c>
      <c r="I32" s="39"/>
      <c r="J32" s="38" t="s">
        <v>27</v>
      </c>
      <c r="K32" s="37"/>
      <c r="L32" s="36"/>
      <c r="M32" s="43"/>
    </row>
    <row r="33" spans="1:13" s="3" customFormat="1" x14ac:dyDescent="0.25">
      <c r="A33" s="22"/>
      <c r="B33" s="8"/>
      <c r="C33" s="40"/>
      <c r="D33" s="38"/>
      <c r="E33" s="39"/>
      <c r="F33" s="38"/>
      <c r="G33" s="39"/>
      <c r="H33" s="38"/>
      <c r="I33" s="39"/>
      <c r="J33" s="38"/>
      <c r="K33" s="39"/>
      <c r="L33" s="38"/>
      <c r="M33" s="43"/>
    </row>
    <row r="34" spans="1:13" s="3" customFormat="1" ht="26.4" x14ac:dyDescent="0.25">
      <c r="A34" s="8"/>
      <c r="B34" s="8"/>
      <c r="C34" s="40" t="s">
        <v>43</v>
      </c>
      <c r="D34" s="36">
        <v>551</v>
      </c>
      <c r="E34" s="37"/>
      <c r="F34" s="38">
        <v>1102</v>
      </c>
      <c r="G34" s="37"/>
      <c r="H34" s="38">
        <v>992</v>
      </c>
      <c r="I34" s="37"/>
      <c r="J34" s="38">
        <v>1653</v>
      </c>
      <c r="K34" s="37"/>
      <c r="L34" s="36"/>
      <c r="M34" s="43"/>
    </row>
    <row r="35" spans="1:13" s="3" customFormat="1" ht="26.4" x14ac:dyDescent="0.25">
      <c r="A35" s="22"/>
      <c r="B35" s="8"/>
      <c r="C35" s="40" t="s">
        <v>42</v>
      </c>
      <c r="D35" s="38">
        <f>D34*12</f>
        <v>6612</v>
      </c>
      <c r="E35" s="39"/>
      <c r="F35" s="38">
        <f>F34*12</f>
        <v>13224</v>
      </c>
      <c r="G35" s="39"/>
      <c r="H35" s="38">
        <f>H34*12</f>
        <v>11904</v>
      </c>
      <c r="I35" s="39"/>
      <c r="J35" s="38">
        <f>J34*12</f>
        <v>19836</v>
      </c>
      <c r="K35" s="39"/>
      <c r="L35" s="38"/>
      <c r="M35" s="43"/>
    </row>
    <row r="36" spans="1:13" s="3" customFormat="1" ht="26.4" x14ac:dyDescent="0.25">
      <c r="A36" s="22"/>
      <c r="B36" s="8"/>
      <c r="C36" s="40" t="s">
        <v>45</v>
      </c>
      <c r="D36" s="38">
        <v>736</v>
      </c>
      <c r="E36" s="39"/>
      <c r="F36" s="38">
        <v>1472</v>
      </c>
      <c r="G36" s="39"/>
      <c r="H36" s="38">
        <v>1325</v>
      </c>
      <c r="I36" s="39"/>
      <c r="J36" s="38">
        <v>2208</v>
      </c>
      <c r="K36" s="39"/>
      <c r="L36" s="38"/>
      <c r="M36" s="43"/>
    </row>
    <row r="37" spans="1:13" s="3" customFormat="1" ht="26.4" x14ac:dyDescent="0.25">
      <c r="A37" s="8"/>
      <c r="B37" s="8"/>
      <c r="C37" s="40" t="s">
        <v>44</v>
      </c>
      <c r="D37" s="38">
        <f>D36*12</f>
        <v>8832</v>
      </c>
      <c r="E37" s="39"/>
      <c r="F37" s="38">
        <f>F36*12</f>
        <v>17664</v>
      </c>
      <c r="G37" s="39"/>
      <c r="H37" s="38">
        <f>H36*12</f>
        <v>15900</v>
      </c>
      <c r="I37" s="39"/>
      <c r="J37" s="38">
        <f>J36*12</f>
        <v>26496</v>
      </c>
      <c r="K37" s="37"/>
      <c r="L37" s="36"/>
      <c r="M37" s="43"/>
    </row>
    <row r="38" spans="1:13" s="3" customFormat="1" x14ac:dyDescent="0.25">
      <c r="A38" s="22"/>
      <c r="B38" s="8"/>
      <c r="C38" s="40" t="s">
        <v>52</v>
      </c>
      <c r="D38" s="38">
        <v>864</v>
      </c>
      <c r="E38" s="39"/>
      <c r="F38" s="38">
        <v>1728</v>
      </c>
      <c r="G38" s="39"/>
      <c r="H38" s="38">
        <v>1555</v>
      </c>
      <c r="I38" s="39"/>
      <c r="J38" s="38">
        <v>2592</v>
      </c>
      <c r="K38" s="39"/>
      <c r="L38" s="38"/>
      <c r="M38" s="43"/>
    </row>
    <row r="39" spans="1:13" s="3" customFormat="1" x14ac:dyDescent="0.25">
      <c r="A39" s="8"/>
      <c r="B39" s="8"/>
      <c r="C39" s="40" t="s">
        <v>53</v>
      </c>
      <c r="D39" s="36">
        <f>D38*12</f>
        <v>10368</v>
      </c>
      <c r="E39" s="37"/>
      <c r="F39" s="38">
        <f>F38*12</f>
        <v>20736</v>
      </c>
      <c r="G39" s="37"/>
      <c r="H39" s="38">
        <f>H38*12</f>
        <v>18660</v>
      </c>
      <c r="I39" s="37"/>
      <c r="J39" s="38">
        <f>J38*12</f>
        <v>31104</v>
      </c>
      <c r="K39" s="37"/>
      <c r="L39" s="36"/>
      <c r="M39" s="43"/>
    </row>
    <row r="40" spans="1:13" x14ac:dyDescent="0.25">
      <c r="A40" s="22"/>
      <c r="B40" s="8"/>
      <c r="C40" s="40" t="s">
        <v>37</v>
      </c>
      <c r="D40" s="38">
        <v>28</v>
      </c>
      <c r="E40" s="39"/>
      <c r="F40" s="38">
        <v>56</v>
      </c>
      <c r="G40" s="39"/>
      <c r="H40" s="38">
        <v>50</v>
      </c>
      <c r="I40" s="39"/>
      <c r="J40" s="38">
        <v>84</v>
      </c>
      <c r="K40" s="39"/>
      <c r="L40" s="38"/>
    </row>
    <row r="41" spans="1:13" s="3" customFormat="1" x14ac:dyDescent="0.25">
      <c r="A41" s="22"/>
      <c r="B41" s="8"/>
      <c r="C41" s="40" t="s">
        <v>36</v>
      </c>
      <c r="D41" s="38">
        <f>D40*12</f>
        <v>336</v>
      </c>
      <c r="E41" s="39"/>
      <c r="F41" s="38">
        <f>F40*12</f>
        <v>672</v>
      </c>
      <c r="G41" s="39"/>
      <c r="H41" s="38">
        <f>H40*12</f>
        <v>600</v>
      </c>
      <c r="I41" s="39"/>
      <c r="J41" s="38">
        <f>J40*12</f>
        <v>1008</v>
      </c>
      <c r="K41" s="39"/>
      <c r="L41" s="38"/>
    </row>
    <row r="42" spans="1:13" x14ac:dyDescent="0.25">
      <c r="A42" s="22"/>
      <c r="B42" s="8"/>
      <c r="C42" s="40" t="s">
        <v>47</v>
      </c>
      <c r="D42" s="38">
        <v>5</v>
      </c>
      <c r="E42" s="39"/>
      <c r="F42" s="38">
        <v>5</v>
      </c>
      <c r="G42" s="39"/>
      <c r="H42" s="38">
        <v>5</v>
      </c>
      <c r="I42" s="39"/>
      <c r="J42" s="38">
        <v>5</v>
      </c>
      <c r="K42" s="39"/>
      <c r="L42" s="38"/>
    </row>
    <row r="43" spans="1:13" x14ac:dyDescent="0.25">
      <c r="A43" s="22"/>
      <c r="B43" s="8"/>
      <c r="C43" s="40" t="s">
        <v>48</v>
      </c>
      <c r="D43" s="38">
        <f>D42*12</f>
        <v>60</v>
      </c>
      <c r="E43" s="39"/>
      <c r="F43" s="38">
        <f>F42*12</f>
        <v>60</v>
      </c>
      <c r="G43" s="39"/>
      <c r="H43" s="38">
        <f>H42*12</f>
        <v>60</v>
      </c>
      <c r="I43" s="39"/>
      <c r="J43" s="38">
        <f>J42*12</f>
        <v>60</v>
      </c>
      <c r="K43" s="39"/>
      <c r="L43" s="38"/>
    </row>
    <row r="44" spans="1:13" s="3" customFormat="1" ht="15" x14ac:dyDescent="0.25">
      <c r="A44" s="76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43"/>
    </row>
    <row r="45" spans="1:13" s="3" customFormat="1" ht="15" x14ac:dyDescent="0.25">
      <c r="A45" s="73" t="s">
        <v>54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43"/>
    </row>
    <row r="46" spans="1:13" s="3" customFormat="1" ht="15" customHeight="1" x14ac:dyDescent="0.25">
      <c r="A46" s="80" t="s">
        <v>55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43"/>
    </row>
    <row r="47" spans="1:13" s="3" customFormat="1" ht="15" x14ac:dyDescent="0.25">
      <c r="A47" s="80" t="s">
        <v>35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43"/>
    </row>
    <row r="48" spans="1:13" s="3" customFormat="1" x14ac:dyDescent="0.25">
      <c r="A48" s="22"/>
      <c r="B48" s="8"/>
      <c r="C48" s="40"/>
      <c r="D48" s="38"/>
      <c r="E48" s="69"/>
      <c r="F48" s="38"/>
      <c r="G48" s="69"/>
      <c r="H48" s="38"/>
      <c r="I48" s="69"/>
      <c r="J48" s="38"/>
      <c r="K48" s="69"/>
      <c r="L48" s="38"/>
    </row>
    <row r="49" spans="1:13" s="3" customFormat="1" ht="24" customHeight="1" x14ac:dyDescent="0.3">
      <c r="A49" s="63"/>
      <c r="B49" s="64" t="s">
        <v>57</v>
      </c>
      <c r="C49" s="65"/>
      <c r="D49" s="66" t="s">
        <v>6</v>
      </c>
      <c r="E49" s="66"/>
      <c r="F49" s="66" t="s">
        <v>16</v>
      </c>
      <c r="G49" s="66"/>
      <c r="H49" s="66" t="s">
        <v>17</v>
      </c>
      <c r="I49" s="66"/>
      <c r="J49" s="66" t="s">
        <v>18</v>
      </c>
      <c r="K49" s="66"/>
      <c r="L49" s="67" t="s">
        <v>7</v>
      </c>
    </row>
    <row r="50" spans="1:13" ht="22.5" customHeight="1" thickBot="1" x14ac:dyDescent="0.3">
      <c r="A50" s="57"/>
      <c r="B50" s="58"/>
      <c r="C50" s="59" t="s">
        <v>40</v>
      </c>
      <c r="D50" s="60">
        <f>D10+D16+D18</f>
        <v>43220.249052517596</v>
      </c>
      <c r="E50" s="70"/>
      <c r="F50" s="60">
        <f>F10+F16+F18</f>
        <v>47398.267460747164</v>
      </c>
      <c r="G50" s="61"/>
      <c r="H50" s="60">
        <f>H10+H16+H18</f>
        <v>50189.713048186248</v>
      </c>
      <c r="I50" s="61"/>
      <c r="J50" s="60">
        <f>J10+J16+J18</f>
        <v>54053.817000541414</v>
      </c>
      <c r="K50" s="61"/>
      <c r="L50" s="62">
        <f>L10+L16+L18</f>
        <v>56925.500812127771</v>
      </c>
      <c r="M50" s="42"/>
    </row>
    <row r="51" spans="1:13" s="3" customFormat="1" ht="16.2" thickBot="1" x14ac:dyDescent="0.3">
      <c r="A51" s="8"/>
      <c r="B51" s="8"/>
      <c r="C51" s="40"/>
      <c r="D51" s="36"/>
      <c r="E51" s="37"/>
      <c r="F51" s="38"/>
      <c r="G51" s="37"/>
      <c r="H51" s="38"/>
      <c r="I51" s="37"/>
      <c r="J51" s="38"/>
      <c r="K51" s="37"/>
      <c r="L51" s="36"/>
      <c r="M51" s="43"/>
    </row>
    <row r="52" spans="1:13" s="3" customFormat="1" ht="24" customHeight="1" x14ac:dyDescent="0.3">
      <c r="A52" s="52"/>
      <c r="B52" s="53" t="s">
        <v>21</v>
      </c>
      <c r="C52" s="54"/>
      <c r="D52" s="55" t="s">
        <v>6</v>
      </c>
      <c r="E52" s="55"/>
      <c r="F52" s="55" t="s">
        <v>16</v>
      </c>
      <c r="G52" s="55"/>
      <c r="H52" s="55" t="s">
        <v>17</v>
      </c>
      <c r="I52" s="55"/>
      <c r="J52" s="55" t="s">
        <v>18</v>
      </c>
      <c r="K52" s="55"/>
      <c r="L52" s="56" t="s">
        <v>7</v>
      </c>
    </row>
    <row r="53" spans="1:13" ht="24.6" thickBot="1" x14ac:dyDescent="0.3">
      <c r="A53" s="57"/>
      <c r="B53" s="58"/>
      <c r="C53" s="59" t="s">
        <v>41</v>
      </c>
      <c r="D53" s="60">
        <f>D10+D16+D18+D20+D25+D27+D29+J37+J41+J43</f>
        <v>84784.994596643199</v>
      </c>
      <c r="E53" s="61"/>
      <c r="F53" s="60">
        <f>F10+F16+F18+F20+F25+F27+F29+J37+J41+J43</f>
        <v>89760.596719003792</v>
      </c>
      <c r="G53" s="61"/>
      <c r="H53" s="60">
        <f>H10+H16+H18+H20+H25+H27+H29+J37+J41+J43</f>
        <v>93084.929269084998</v>
      </c>
      <c r="I53" s="61"/>
      <c r="J53" s="60">
        <f>J10+J16+J18+J20+J25+J27+J29+J37+J41+J43</f>
        <v>97686.69066594477</v>
      </c>
      <c r="K53" s="61"/>
      <c r="L53" s="62">
        <f>L10+L16+L18+L20+L25+L27+L29+J37+J41+J43</f>
        <v>101106.57891716296</v>
      </c>
      <c r="M53" s="42"/>
    </row>
    <row r="54" spans="1:13" s="3" customFormat="1" ht="15" x14ac:dyDescent="0.25">
      <c r="A54" s="71" t="s">
        <v>58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3" ht="15" x14ac:dyDescent="0.2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3" ht="15" x14ac:dyDescent="0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3" ht="15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3" x14ac:dyDescent="0.3">
      <c r="C58" s="41"/>
      <c r="D58" s="41"/>
    </row>
  </sheetData>
  <mergeCells count="6">
    <mergeCell ref="A54:L57"/>
    <mergeCell ref="A31:L31"/>
    <mergeCell ref="A44:L44"/>
    <mergeCell ref="A45:L45"/>
    <mergeCell ref="A46:L46"/>
    <mergeCell ref="A47:L47"/>
  </mergeCells>
  <printOptions horizontalCentered="1"/>
  <pageMargins left="0.25" right="0.25" top="0.75" bottom="0.75" header="0.3" footer="0.3"/>
  <pageSetup scale="65" orientation="portrait" r:id="rId1"/>
  <headerFooter>
    <oddHeader xml:space="preserve">&amp;C&amp;G     &amp;"Arial,Bold"&amp;14Diocese of Central Pennsylvania&amp;"Arial,Regular"&amp;10   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view="pageLayout" zoomScaleNormal="100" workbookViewId="0">
      <selection activeCell="J7" sqref="J7"/>
    </sheetView>
  </sheetViews>
  <sheetFormatPr defaultColWidth="9.109375" defaultRowHeight="15.6" x14ac:dyDescent="0.3"/>
  <cols>
    <col min="1" max="1" width="5.6640625" style="2" customWidth="1"/>
    <col min="2" max="2" width="5.6640625" style="19" customWidth="1"/>
    <col min="3" max="3" width="47.33203125" style="20" customWidth="1"/>
    <col min="4" max="4" width="15.5546875" style="1" customWidth="1"/>
    <col min="5" max="5" width="3.44140625" style="1" customWidth="1"/>
    <col min="6" max="6" width="15.5546875" style="1" customWidth="1"/>
    <col min="7" max="7" width="3.44140625" style="1" customWidth="1"/>
    <col min="8" max="8" width="15.5546875" style="1" customWidth="1"/>
    <col min="9" max="9" width="3.44140625" style="1" customWidth="1"/>
    <col min="10" max="10" width="15.5546875" style="1" customWidth="1"/>
    <col min="11" max="11" width="3.44140625" style="1" customWidth="1"/>
    <col min="12" max="12" width="15.5546875" style="1" customWidth="1"/>
    <col min="13" max="14" width="9.109375" style="1"/>
    <col min="15" max="15" width="10.33203125" style="1" bestFit="1" customWidth="1"/>
    <col min="16" max="16384" width="9.109375" style="1"/>
  </cols>
  <sheetData>
    <row r="2" spans="1:12" ht="27.75" customHeight="1" x14ac:dyDescent="0.3">
      <c r="A2" s="17" t="s">
        <v>59</v>
      </c>
    </row>
    <row r="3" spans="1:12" x14ac:dyDescent="0.3">
      <c r="A3" s="25" t="s">
        <v>20</v>
      </c>
    </row>
    <row r="4" spans="1:12" x14ac:dyDescent="0.3">
      <c r="A4" s="26" t="s">
        <v>23</v>
      </c>
    </row>
    <row r="5" spans="1:12" x14ac:dyDescent="0.3">
      <c r="A5" s="26" t="s">
        <v>51</v>
      </c>
    </row>
    <row r="6" spans="1:12" x14ac:dyDescent="0.3">
      <c r="A6" s="26" t="s">
        <v>33</v>
      </c>
    </row>
    <row r="7" spans="1:12" x14ac:dyDescent="0.3">
      <c r="A7" s="26" t="s">
        <v>24</v>
      </c>
    </row>
    <row r="8" spans="1:12" ht="8.25" customHeight="1" x14ac:dyDescent="0.3"/>
    <row r="9" spans="1:12" x14ac:dyDescent="0.3">
      <c r="A9" s="22">
        <v>1</v>
      </c>
      <c r="B9" s="22" t="s">
        <v>25</v>
      </c>
      <c r="C9" s="21"/>
      <c r="D9" s="24" t="s">
        <v>6</v>
      </c>
      <c r="E9" s="24"/>
      <c r="F9" s="23" t="s">
        <v>16</v>
      </c>
      <c r="G9" s="24"/>
      <c r="H9" s="24" t="s">
        <v>17</v>
      </c>
      <c r="I9" s="24"/>
      <c r="J9" s="24" t="s">
        <v>18</v>
      </c>
      <c r="K9" s="24"/>
      <c r="L9" s="24" t="s">
        <v>7</v>
      </c>
    </row>
    <row r="10" spans="1:12" s="3" customFormat="1" x14ac:dyDescent="0.25">
      <c r="A10" s="22">
        <v>2</v>
      </c>
      <c r="B10" s="4" t="s">
        <v>0</v>
      </c>
      <c r="C10" s="4"/>
      <c r="D10" s="68">
        <v>20469</v>
      </c>
      <c r="E10" s="11"/>
      <c r="F10" s="68">
        <v>22447</v>
      </c>
      <c r="G10" s="11"/>
      <c r="H10" s="68">
        <v>23769</v>
      </c>
      <c r="I10" s="11"/>
      <c r="J10" s="68">
        <v>25599</v>
      </c>
      <c r="K10" s="11"/>
      <c r="L10" s="68">
        <v>26959</v>
      </c>
    </row>
    <row r="11" spans="1:12" x14ac:dyDescent="0.3">
      <c r="A11" s="44">
        <v>3</v>
      </c>
      <c r="B11" s="4" t="s">
        <v>8</v>
      </c>
      <c r="C11" s="27"/>
      <c r="D11" s="6"/>
      <c r="E11" s="12"/>
      <c r="F11" s="7"/>
      <c r="G11" s="12"/>
      <c r="H11" s="7"/>
      <c r="I11" s="12"/>
      <c r="J11" s="7"/>
      <c r="K11" s="12"/>
      <c r="L11" s="7"/>
    </row>
    <row r="12" spans="1:12" ht="24" x14ac:dyDescent="0.3">
      <c r="A12" s="22"/>
      <c r="B12" s="28"/>
      <c r="C12" s="15" t="s">
        <v>9</v>
      </c>
      <c r="D12" s="6"/>
      <c r="E12" s="12"/>
      <c r="F12" s="7"/>
      <c r="G12" s="12"/>
      <c r="H12" s="7"/>
      <c r="I12" s="12"/>
      <c r="J12" s="7"/>
      <c r="K12" s="12"/>
      <c r="L12" s="7"/>
    </row>
    <row r="13" spans="1:12" x14ac:dyDescent="0.3">
      <c r="A13" s="8"/>
      <c r="B13" s="50" t="s">
        <v>2</v>
      </c>
      <c r="C13" s="3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22"/>
      <c r="B14" s="31"/>
      <c r="C14" s="18" t="s">
        <v>10</v>
      </c>
      <c r="D14" s="9">
        <v>1100</v>
      </c>
      <c r="E14" s="9"/>
      <c r="F14" s="9">
        <v>1100</v>
      </c>
      <c r="G14" s="9"/>
      <c r="H14" s="9">
        <v>1100</v>
      </c>
      <c r="I14" s="9"/>
      <c r="J14" s="9">
        <v>1100</v>
      </c>
      <c r="K14" s="9"/>
      <c r="L14" s="9">
        <v>1100</v>
      </c>
    </row>
    <row r="15" spans="1:12" x14ac:dyDescent="0.3">
      <c r="A15" s="8"/>
      <c r="B15" s="51" t="s">
        <v>5</v>
      </c>
      <c r="C15" s="27"/>
      <c r="D15" s="6"/>
      <c r="E15" s="12"/>
      <c r="F15" s="7"/>
      <c r="G15" s="12"/>
      <c r="H15" s="7"/>
      <c r="I15" s="12"/>
      <c r="J15" s="7"/>
      <c r="K15" s="12"/>
      <c r="L15" s="7"/>
    </row>
    <row r="16" spans="1:12" s="3" customFormat="1" x14ac:dyDescent="0.2">
      <c r="A16" s="22"/>
      <c r="B16" s="8"/>
      <c r="C16" s="15" t="s">
        <v>38</v>
      </c>
      <c r="D16" s="5">
        <f>D10*0.3</f>
        <v>6140.7</v>
      </c>
      <c r="E16" s="11"/>
      <c r="F16" s="5">
        <f>F10*0.3</f>
        <v>6734.0999999999995</v>
      </c>
      <c r="G16" s="11"/>
      <c r="H16" s="5">
        <f>H10*0.3</f>
        <v>7130.7</v>
      </c>
      <c r="I16" s="11"/>
      <c r="J16" s="5">
        <f>J10*0.3</f>
        <v>7679.7</v>
      </c>
      <c r="K16" s="11"/>
      <c r="L16" s="5">
        <f>L10*0.3</f>
        <v>8087.7</v>
      </c>
    </row>
    <row r="17" spans="1:13" x14ac:dyDescent="0.3">
      <c r="A17" s="22">
        <v>4</v>
      </c>
      <c r="B17" s="4" t="s">
        <v>1</v>
      </c>
      <c r="C17" s="27"/>
      <c r="D17" s="6"/>
      <c r="E17" s="12"/>
      <c r="F17" s="7"/>
      <c r="G17" s="12"/>
      <c r="H17" s="7"/>
      <c r="I17" s="12"/>
      <c r="J17" s="7"/>
      <c r="K17" s="12"/>
      <c r="L17" s="7"/>
    </row>
    <row r="18" spans="1:13" s="3" customFormat="1" x14ac:dyDescent="0.2">
      <c r="A18" s="22"/>
      <c r="B18" s="8"/>
      <c r="C18" s="15" t="s">
        <v>39</v>
      </c>
      <c r="D18" s="5">
        <f>((D10+D16)/0.9235)-(D10+D16)</f>
        <v>2204.2685977260444</v>
      </c>
      <c r="E18" s="13"/>
      <c r="F18" s="5">
        <f>((F10+F16)/0.9235)-(F10+F16)</f>
        <v>2417.2757444504605</v>
      </c>
      <c r="G18" s="13"/>
      <c r="H18" s="5">
        <f>((H10+H16)/0.9235)-(H10+H16)</f>
        <v>2559.6394694098526</v>
      </c>
      <c r="I18" s="13"/>
      <c r="J18" s="5">
        <f>((J10+J16)/0.9235)-(J10+J16)</f>
        <v>2756.7087709799671</v>
      </c>
      <c r="K18" s="13"/>
      <c r="L18" s="5">
        <f>((L10+L16)/0.9235)-(L10+L16)</f>
        <v>2903.1646453708745</v>
      </c>
    </row>
    <row r="19" spans="1:13" s="3" customFormat="1" x14ac:dyDescent="0.3">
      <c r="A19" s="22">
        <v>5</v>
      </c>
      <c r="B19" s="33" t="s">
        <v>4</v>
      </c>
      <c r="C19" s="34"/>
      <c r="D19" s="7"/>
      <c r="E19" s="14"/>
      <c r="F19" s="7"/>
      <c r="G19" s="14"/>
      <c r="H19" s="7"/>
      <c r="I19" s="14"/>
      <c r="J19" s="7"/>
      <c r="K19" s="14"/>
      <c r="L19" s="7"/>
    </row>
    <row r="20" spans="1:13" s="3" customFormat="1" x14ac:dyDescent="0.25">
      <c r="A20" s="8"/>
      <c r="B20" s="8"/>
      <c r="C20" s="32" t="s">
        <v>12</v>
      </c>
      <c r="D20" s="5">
        <f>0.18*(D10+D16+D18)</f>
        <v>5186.514347590688</v>
      </c>
      <c r="E20" s="11"/>
      <c r="F20" s="5">
        <f>0.18*(F10+F16+F18)</f>
        <v>5687.7076340010826</v>
      </c>
      <c r="G20" s="11"/>
      <c r="H20" s="5">
        <f>0.18*(H10+H16+H18)</f>
        <v>6022.6811044937731</v>
      </c>
      <c r="I20" s="11"/>
      <c r="J20" s="5">
        <f>0.18*(J10+J16+J18)</f>
        <v>6486.3735787763935</v>
      </c>
      <c r="K20" s="11"/>
      <c r="L20" s="5">
        <f>0.18*(L10+L16+L18)</f>
        <v>6830.9756361667569</v>
      </c>
    </row>
    <row r="21" spans="1:13" s="3" customFormat="1" ht="24" x14ac:dyDescent="0.25">
      <c r="A21" s="8"/>
      <c r="B21" s="8"/>
      <c r="C21" s="29" t="s">
        <v>15</v>
      </c>
      <c r="D21" s="5"/>
      <c r="E21" s="11"/>
      <c r="F21" s="5"/>
      <c r="G21" s="11"/>
      <c r="H21" s="5"/>
      <c r="I21" s="11"/>
      <c r="J21" s="5"/>
      <c r="K21" s="11"/>
      <c r="L21" s="5"/>
    </row>
    <row r="22" spans="1:13" s="3" customFormat="1" ht="22.8" x14ac:dyDescent="0.2">
      <c r="A22" s="8"/>
      <c r="B22" s="8"/>
      <c r="C22" s="15" t="s">
        <v>13</v>
      </c>
      <c r="D22" s="5"/>
      <c r="E22" s="11"/>
      <c r="F22" s="5"/>
      <c r="G22" s="11"/>
      <c r="H22" s="5"/>
      <c r="I22" s="11"/>
      <c r="J22" s="5"/>
      <c r="K22" s="11"/>
      <c r="L22" s="5"/>
    </row>
    <row r="23" spans="1:13" s="3" customFormat="1" ht="22.8" x14ac:dyDescent="0.2">
      <c r="A23" s="22"/>
      <c r="B23" s="8"/>
      <c r="C23" s="15" t="s">
        <v>14</v>
      </c>
      <c r="D23" s="5"/>
      <c r="E23" s="11"/>
      <c r="F23" s="5"/>
      <c r="G23" s="11"/>
      <c r="H23" s="5"/>
      <c r="I23" s="11"/>
      <c r="J23" s="5"/>
      <c r="K23" s="11"/>
      <c r="L23" s="5"/>
    </row>
    <row r="24" spans="1:13" s="3" customFormat="1" x14ac:dyDescent="0.25">
      <c r="A24" s="22">
        <v>6</v>
      </c>
      <c r="B24" s="22" t="s">
        <v>22</v>
      </c>
      <c r="C24" s="35"/>
      <c r="D24" s="5"/>
      <c r="E24" s="11"/>
      <c r="F24" s="5"/>
      <c r="G24" s="11"/>
      <c r="H24" s="5"/>
      <c r="I24" s="11"/>
      <c r="J24" s="5"/>
      <c r="K24" s="11"/>
      <c r="L24" s="5"/>
    </row>
    <row r="25" spans="1:13" s="3" customFormat="1" ht="24" x14ac:dyDescent="0.25">
      <c r="A25" s="22"/>
      <c r="B25" s="8"/>
      <c r="C25" s="29" t="s">
        <v>19</v>
      </c>
      <c r="D25" s="5">
        <f>0.0109*(D10+D16+D18)</f>
        <v>314.07225771521388</v>
      </c>
      <c r="E25" s="11"/>
      <c r="F25" s="5">
        <f>0.0109*(F10+F16+F18)</f>
        <v>344.42229561451001</v>
      </c>
      <c r="G25" s="11"/>
      <c r="H25" s="5">
        <f>0.0109*(H10+H16+H18)</f>
        <v>364.70680021656739</v>
      </c>
      <c r="I25" s="11"/>
      <c r="J25" s="5">
        <f>0.0109*(J10+J16+J18)</f>
        <v>392.7859556036816</v>
      </c>
      <c r="K25" s="11"/>
      <c r="L25" s="5">
        <f>0.0109*(L10+L16+L18)</f>
        <v>413.65352463454252</v>
      </c>
    </row>
    <row r="26" spans="1:13" x14ac:dyDescent="0.3">
      <c r="A26" s="22">
        <v>7</v>
      </c>
      <c r="B26" s="4" t="s">
        <v>11</v>
      </c>
      <c r="C26" s="27"/>
      <c r="D26" s="7"/>
      <c r="E26" s="14"/>
      <c r="F26" s="7"/>
      <c r="G26" s="14"/>
      <c r="H26" s="7"/>
      <c r="I26" s="14"/>
      <c r="J26" s="7"/>
      <c r="K26" s="14"/>
      <c r="L26" s="7"/>
    </row>
    <row r="27" spans="1:13" s="3" customFormat="1" ht="17.25" customHeight="1" x14ac:dyDescent="0.25">
      <c r="A27" s="22"/>
      <c r="B27" s="4"/>
      <c r="C27" s="16" t="s">
        <v>31</v>
      </c>
      <c r="D27" s="5">
        <v>5000</v>
      </c>
      <c r="E27" s="11"/>
      <c r="F27" s="5">
        <v>5000</v>
      </c>
      <c r="G27" s="11"/>
      <c r="H27" s="5">
        <v>5000</v>
      </c>
      <c r="I27" s="11"/>
      <c r="J27" s="5">
        <v>5000</v>
      </c>
      <c r="K27" s="11"/>
      <c r="L27" s="5">
        <v>5000</v>
      </c>
    </row>
    <row r="28" spans="1:13" x14ac:dyDescent="0.3">
      <c r="A28" s="22">
        <v>8</v>
      </c>
      <c r="B28" s="4" t="s">
        <v>3</v>
      </c>
      <c r="C28" s="27"/>
      <c r="D28" s="7"/>
      <c r="E28" s="14"/>
      <c r="F28" s="7"/>
      <c r="G28" s="14"/>
      <c r="H28" s="7"/>
      <c r="I28" s="14"/>
      <c r="J28" s="7"/>
      <c r="K28" s="14"/>
      <c r="L28" s="7"/>
    </row>
    <row r="29" spans="1:13" s="3" customFormat="1" x14ac:dyDescent="0.2">
      <c r="A29" s="22"/>
      <c r="B29" s="8"/>
      <c r="C29" s="15" t="s">
        <v>32</v>
      </c>
      <c r="D29" s="5">
        <v>750</v>
      </c>
      <c r="E29" s="11"/>
      <c r="F29" s="5">
        <v>750</v>
      </c>
      <c r="G29" s="11"/>
      <c r="H29" s="5">
        <v>750</v>
      </c>
      <c r="I29" s="11"/>
      <c r="J29" s="5">
        <v>750</v>
      </c>
      <c r="K29" s="11"/>
      <c r="L29" s="5">
        <v>750</v>
      </c>
    </row>
    <row r="30" spans="1:13" s="3" customFormat="1" x14ac:dyDescent="0.2">
      <c r="A30" s="22">
        <v>9</v>
      </c>
      <c r="B30" s="45" t="s">
        <v>30</v>
      </c>
      <c r="C30" s="46"/>
      <c r="D30" s="47"/>
      <c r="E30" s="48"/>
      <c r="F30" s="47"/>
      <c r="G30" s="48"/>
      <c r="H30" s="47"/>
      <c r="I30" s="48"/>
      <c r="J30" s="47"/>
      <c r="K30" s="48"/>
      <c r="L30" s="49"/>
    </row>
    <row r="31" spans="1:13" s="3" customFormat="1" ht="15" x14ac:dyDescent="0.25">
      <c r="A31" s="73" t="s">
        <v>34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5"/>
    </row>
    <row r="32" spans="1:13" s="3" customFormat="1" x14ac:dyDescent="0.25">
      <c r="A32" s="8"/>
      <c r="B32" s="8"/>
      <c r="C32" s="3" t="s">
        <v>46</v>
      </c>
      <c r="D32" s="38" t="s">
        <v>26</v>
      </c>
      <c r="E32" s="39"/>
      <c r="F32" s="38" t="s">
        <v>28</v>
      </c>
      <c r="G32" s="39"/>
      <c r="H32" s="38" t="s">
        <v>29</v>
      </c>
      <c r="I32" s="39"/>
      <c r="J32" s="38" t="s">
        <v>27</v>
      </c>
      <c r="K32" s="37"/>
      <c r="L32" s="36"/>
      <c r="M32" s="43"/>
    </row>
    <row r="33" spans="1:13" s="3" customFormat="1" x14ac:dyDescent="0.25">
      <c r="A33" s="22"/>
      <c r="B33" s="8"/>
      <c r="C33" s="40"/>
      <c r="D33" s="38"/>
      <c r="E33" s="39"/>
      <c r="F33" s="38"/>
      <c r="G33" s="39"/>
      <c r="H33" s="38"/>
      <c r="I33" s="39"/>
      <c r="J33" s="38"/>
      <c r="K33" s="39"/>
      <c r="L33" s="38"/>
      <c r="M33" s="43"/>
    </row>
    <row r="34" spans="1:13" s="3" customFormat="1" ht="26.4" x14ac:dyDescent="0.25">
      <c r="A34" s="8"/>
      <c r="B34" s="8"/>
      <c r="C34" s="40" t="s">
        <v>43</v>
      </c>
      <c r="D34" s="36">
        <v>551</v>
      </c>
      <c r="E34" s="37"/>
      <c r="F34" s="38">
        <v>1102</v>
      </c>
      <c r="G34" s="37"/>
      <c r="H34" s="38">
        <v>992</v>
      </c>
      <c r="I34" s="37"/>
      <c r="J34" s="38">
        <v>1653</v>
      </c>
      <c r="K34" s="37"/>
      <c r="L34" s="36"/>
      <c r="M34" s="43"/>
    </row>
    <row r="35" spans="1:13" s="3" customFormat="1" ht="26.4" x14ac:dyDescent="0.25">
      <c r="A35" s="22"/>
      <c r="B35" s="8"/>
      <c r="C35" s="40" t="s">
        <v>42</v>
      </c>
      <c r="D35" s="38">
        <f>D34*12</f>
        <v>6612</v>
      </c>
      <c r="E35" s="39"/>
      <c r="F35" s="38">
        <f>F34*12</f>
        <v>13224</v>
      </c>
      <c r="G35" s="39"/>
      <c r="H35" s="38">
        <f>H34*12</f>
        <v>11904</v>
      </c>
      <c r="I35" s="39"/>
      <c r="J35" s="38">
        <f>J34*12</f>
        <v>19836</v>
      </c>
      <c r="K35" s="39"/>
      <c r="L35" s="38"/>
      <c r="M35" s="43"/>
    </row>
    <row r="36" spans="1:13" s="3" customFormat="1" ht="26.4" x14ac:dyDescent="0.25">
      <c r="A36" s="22"/>
      <c r="B36" s="8"/>
      <c r="C36" s="40" t="s">
        <v>45</v>
      </c>
      <c r="D36" s="38">
        <v>736</v>
      </c>
      <c r="E36" s="39"/>
      <c r="F36" s="38">
        <v>1472</v>
      </c>
      <c r="G36" s="39"/>
      <c r="H36" s="38">
        <v>1325</v>
      </c>
      <c r="I36" s="39"/>
      <c r="J36" s="38">
        <v>2208</v>
      </c>
      <c r="K36" s="39"/>
      <c r="L36" s="38"/>
      <c r="M36" s="43"/>
    </row>
    <row r="37" spans="1:13" s="3" customFormat="1" ht="26.4" x14ac:dyDescent="0.25">
      <c r="A37" s="8"/>
      <c r="B37" s="8"/>
      <c r="C37" s="40" t="s">
        <v>44</v>
      </c>
      <c r="D37" s="38">
        <f>D36*12</f>
        <v>8832</v>
      </c>
      <c r="E37" s="39"/>
      <c r="F37" s="38">
        <f>F36*12</f>
        <v>17664</v>
      </c>
      <c r="G37" s="39"/>
      <c r="H37" s="38">
        <f>H36*12</f>
        <v>15900</v>
      </c>
      <c r="I37" s="39"/>
      <c r="J37" s="38">
        <f>J36*12</f>
        <v>26496</v>
      </c>
      <c r="K37" s="37"/>
      <c r="L37" s="36"/>
      <c r="M37" s="43"/>
    </row>
    <row r="38" spans="1:13" s="3" customFormat="1" x14ac:dyDescent="0.25">
      <c r="A38" s="22"/>
      <c r="B38" s="8"/>
      <c r="C38" s="40" t="s">
        <v>52</v>
      </c>
      <c r="D38" s="38">
        <v>864</v>
      </c>
      <c r="E38" s="39"/>
      <c r="F38" s="38">
        <v>1728</v>
      </c>
      <c r="G38" s="39"/>
      <c r="H38" s="38">
        <v>1555</v>
      </c>
      <c r="I38" s="39"/>
      <c r="J38" s="38">
        <v>2592</v>
      </c>
      <c r="K38" s="39"/>
      <c r="L38" s="38"/>
      <c r="M38" s="43"/>
    </row>
    <row r="39" spans="1:13" s="3" customFormat="1" x14ac:dyDescent="0.25">
      <c r="A39" s="8"/>
      <c r="B39" s="8"/>
      <c r="C39" s="40" t="s">
        <v>53</v>
      </c>
      <c r="D39" s="36">
        <f>D38*12</f>
        <v>10368</v>
      </c>
      <c r="E39" s="37"/>
      <c r="F39" s="38">
        <f>F38*12</f>
        <v>20736</v>
      </c>
      <c r="G39" s="37"/>
      <c r="H39" s="38">
        <f>H38*12</f>
        <v>18660</v>
      </c>
      <c r="I39" s="37"/>
      <c r="J39" s="38">
        <f>J38*12</f>
        <v>31104</v>
      </c>
      <c r="K39" s="37"/>
      <c r="L39" s="36"/>
      <c r="M39" s="43"/>
    </row>
    <row r="40" spans="1:13" x14ac:dyDescent="0.25">
      <c r="A40" s="22"/>
      <c r="B40" s="8"/>
      <c r="C40" s="40" t="s">
        <v>37</v>
      </c>
      <c r="D40" s="38">
        <v>28</v>
      </c>
      <c r="E40" s="39"/>
      <c r="F40" s="38">
        <v>56</v>
      </c>
      <c r="G40" s="39"/>
      <c r="H40" s="38">
        <v>50</v>
      </c>
      <c r="I40" s="39"/>
      <c r="J40" s="38">
        <v>84</v>
      </c>
      <c r="K40" s="39"/>
      <c r="L40" s="38"/>
    </row>
    <row r="41" spans="1:13" s="3" customFormat="1" x14ac:dyDescent="0.25">
      <c r="A41" s="22"/>
      <c r="B41" s="8"/>
      <c r="C41" s="40" t="s">
        <v>36</v>
      </c>
      <c r="D41" s="38">
        <f>D40*12</f>
        <v>336</v>
      </c>
      <c r="E41" s="39"/>
      <c r="F41" s="38">
        <f>F40*12</f>
        <v>672</v>
      </c>
      <c r="G41" s="39"/>
      <c r="H41" s="38">
        <f>H40*12</f>
        <v>600</v>
      </c>
      <c r="I41" s="39"/>
      <c r="J41" s="38">
        <f>J40*12</f>
        <v>1008</v>
      </c>
      <c r="K41" s="39"/>
      <c r="L41" s="38"/>
    </row>
    <row r="42" spans="1:13" x14ac:dyDescent="0.25">
      <c r="A42" s="22"/>
      <c r="B42" s="8"/>
      <c r="C42" s="40" t="s">
        <v>47</v>
      </c>
      <c r="D42" s="38">
        <v>5</v>
      </c>
      <c r="E42" s="39"/>
      <c r="F42" s="38">
        <v>5</v>
      </c>
      <c r="G42" s="39"/>
      <c r="H42" s="38">
        <v>5</v>
      </c>
      <c r="I42" s="39"/>
      <c r="J42" s="38">
        <v>5</v>
      </c>
      <c r="K42" s="39"/>
      <c r="L42" s="38"/>
    </row>
    <row r="43" spans="1:13" x14ac:dyDescent="0.25">
      <c r="A43" s="22"/>
      <c r="B43" s="8"/>
      <c r="C43" s="40" t="s">
        <v>48</v>
      </c>
      <c r="D43" s="38">
        <f>D42*12</f>
        <v>60</v>
      </c>
      <c r="E43" s="39"/>
      <c r="F43" s="38">
        <f>F42*12</f>
        <v>60</v>
      </c>
      <c r="G43" s="39"/>
      <c r="H43" s="38">
        <f>H42*12</f>
        <v>60</v>
      </c>
      <c r="I43" s="39"/>
      <c r="J43" s="38">
        <f>J42*12</f>
        <v>60</v>
      </c>
      <c r="K43" s="39"/>
      <c r="L43" s="38"/>
    </row>
    <row r="44" spans="1:13" s="3" customFormat="1" ht="15" x14ac:dyDescent="0.25">
      <c r="A44" s="76" t="s">
        <v>49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43"/>
    </row>
    <row r="45" spans="1:13" s="3" customFormat="1" ht="15" x14ac:dyDescent="0.25">
      <c r="A45" s="73" t="s">
        <v>54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43"/>
    </row>
    <row r="46" spans="1:13" s="3" customFormat="1" ht="15" customHeight="1" x14ac:dyDescent="0.25">
      <c r="A46" s="80" t="s">
        <v>55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43"/>
    </row>
    <row r="47" spans="1:13" s="3" customFormat="1" ht="15" x14ac:dyDescent="0.25">
      <c r="A47" s="80" t="s">
        <v>35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2"/>
      <c r="M47" s="43"/>
    </row>
    <row r="48" spans="1:13" s="3" customFormat="1" x14ac:dyDescent="0.25">
      <c r="A48" s="22"/>
      <c r="B48" s="8"/>
      <c r="C48" s="40"/>
      <c r="D48" s="38"/>
      <c r="E48" s="69"/>
      <c r="F48" s="38"/>
      <c r="G48" s="69"/>
      <c r="H48" s="38"/>
      <c r="I48" s="69"/>
      <c r="J48" s="38"/>
      <c r="K48" s="69"/>
      <c r="L48" s="38"/>
    </row>
    <row r="49" spans="1:13" s="3" customFormat="1" ht="24" customHeight="1" x14ac:dyDescent="0.3">
      <c r="A49" s="63"/>
      <c r="B49" s="64" t="s">
        <v>57</v>
      </c>
      <c r="C49" s="65"/>
      <c r="D49" s="66" t="s">
        <v>6</v>
      </c>
      <c r="E49" s="66"/>
      <c r="F49" s="66" t="s">
        <v>16</v>
      </c>
      <c r="G49" s="66"/>
      <c r="H49" s="66" t="s">
        <v>17</v>
      </c>
      <c r="I49" s="66"/>
      <c r="J49" s="66" t="s">
        <v>18</v>
      </c>
      <c r="K49" s="66"/>
      <c r="L49" s="67" t="s">
        <v>7</v>
      </c>
    </row>
    <row r="50" spans="1:13" ht="22.5" customHeight="1" thickBot="1" x14ac:dyDescent="0.3">
      <c r="A50" s="57"/>
      <c r="B50" s="58"/>
      <c r="C50" s="59" t="s">
        <v>40</v>
      </c>
      <c r="D50" s="60">
        <f>D10+D16+D18</f>
        <v>28813.968597726045</v>
      </c>
      <c r="E50" s="70"/>
      <c r="F50" s="60">
        <f>F10+F16+F18</f>
        <v>31598.375744450459</v>
      </c>
      <c r="G50" s="61"/>
      <c r="H50" s="60">
        <f>H10+H16+H18</f>
        <v>33459.339469409853</v>
      </c>
      <c r="I50" s="61"/>
      <c r="J50" s="60">
        <f>J10+J16+J18</f>
        <v>36035.408770979964</v>
      </c>
      <c r="K50" s="61"/>
      <c r="L50" s="62">
        <f>L10+L16+L18</f>
        <v>37949.864645370872</v>
      </c>
      <c r="M50" s="42"/>
    </row>
    <row r="51" spans="1:13" s="3" customFormat="1" ht="16.2" thickBot="1" x14ac:dyDescent="0.3">
      <c r="A51" s="8"/>
      <c r="B51" s="8"/>
      <c r="C51" s="40"/>
      <c r="D51" s="36"/>
      <c r="E51" s="37"/>
      <c r="F51" s="38"/>
      <c r="G51" s="37"/>
      <c r="H51" s="38"/>
      <c r="I51" s="37"/>
      <c r="J51" s="38"/>
      <c r="K51" s="37"/>
      <c r="L51" s="36"/>
      <c r="M51" s="43"/>
    </row>
    <row r="52" spans="1:13" s="3" customFormat="1" ht="24" customHeight="1" x14ac:dyDescent="0.3">
      <c r="A52" s="52"/>
      <c r="B52" s="53" t="s">
        <v>21</v>
      </c>
      <c r="C52" s="54"/>
      <c r="D52" s="55" t="s">
        <v>6</v>
      </c>
      <c r="E52" s="55"/>
      <c r="F52" s="55" t="s">
        <v>16</v>
      </c>
      <c r="G52" s="55"/>
      <c r="H52" s="55" t="s">
        <v>17</v>
      </c>
      <c r="I52" s="55"/>
      <c r="J52" s="55" t="s">
        <v>18</v>
      </c>
      <c r="K52" s="55"/>
      <c r="L52" s="56" t="s">
        <v>7</v>
      </c>
    </row>
    <row r="53" spans="1:13" ht="24.6" thickBot="1" x14ac:dyDescent="0.3">
      <c r="A53" s="57"/>
      <c r="B53" s="58"/>
      <c r="C53" s="59" t="s">
        <v>41</v>
      </c>
      <c r="D53" s="60">
        <f>D10+D16+D18+D20+D25+D27+D29+J37+J41+J43</f>
        <v>67628.555203031952</v>
      </c>
      <c r="E53" s="61"/>
      <c r="F53" s="60">
        <f>F10+F16+F18+F20+F25+F27+F29+J37+J41+J43</f>
        <v>70944.505674066051</v>
      </c>
      <c r="G53" s="61"/>
      <c r="H53" s="60">
        <f>H10+H16+H18+H20+H25+H27+H29+J37+J41+J43</f>
        <v>73160.727374120193</v>
      </c>
      <c r="I53" s="61"/>
      <c r="J53" s="60">
        <f>J10+J16+J18+J20+J25+J27+J29+J37+J41+J43</f>
        <v>76228.568305360037</v>
      </c>
      <c r="K53" s="61"/>
      <c r="L53" s="62">
        <f>L10+L16+L18+L20+L25+L27+L29+J37+J41+J43</f>
        <v>78508.493806172177</v>
      </c>
      <c r="M53" s="42"/>
    </row>
    <row r="54" spans="1:13" s="3" customFormat="1" ht="15" x14ac:dyDescent="0.25">
      <c r="A54" s="71" t="s">
        <v>58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3" ht="15" x14ac:dyDescent="0.2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3" ht="15" x14ac:dyDescent="0.2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3" ht="15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3" x14ac:dyDescent="0.3">
      <c r="C58" s="41"/>
      <c r="D58" s="41"/>
    </row>
  </sheetData>
  <mergeCells count="6">
    <mergeCell ref="A54:L57"/>
    <mergeCell ref="A31:L31"/>
    <mergeCell ref="A44:L44"/>
    <mergeCell ref="A45:L45"/>
    <mergeCell ref="A46:L46"/>
    <mergeCell ref="A47:L47"/>
  </mergeCells>
  <printOptions horizontalCentered="1"/>
  <pageMargins left="0.25" right="0.25" top="0.75" bottom="0.75" header="0.3" footer="0.3"/>
  <pageSetup scale="65" orientation="portrait" r:id="rId1"/>
  <headerFooter>
    <oddHeader xml:space="preserve">&amp;C&amp;G     &amp;"Arial,Bold"&amp;14Diocese of Central Pennsylvania&amp;"Arial,Regular"&amp;10   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view="pageLayout" topLeftCell="A4" zoomScaleNormal="100" workbookViewId="0">
      <selection activeCell="L12" sqref="L12"/>
    </sheetView>
  </sheetViews>
  <sheetFormatPr defaultColWidth="9.109375" defaultRowHeight="15.6" x14ac:dyDescent="0.3"/>
  <cols>
    <col min="1" max="1" width="5.6640625" style="2" customWidth="1"/>
    <col min="2" max="2" width="5.6640625" style="19" customWidth="1"/>
    <col min="3" max="3" width="47.33203125" style="20" customWidth="1"/>
    <col min="4" max="4" width="15.5546875" style="1" customWidth="1"/>
    <col min="5" max="5" width="3.44140625" style="1" customWidth="1"/>
    <col min="6" max="6" width="15.5546875" style="1" customWidth="1"/>
    <col min="7" max="7" width="3.44140625" style="1" customWidth="1"/>
    <col min="8" max="8" width="15.5546875" style="1" customWidth="1"/>
    <col min="9" max="9" width="3.44140625" style="1" customWidth="1"/>
    <col min="10" max="10" width="15.5546875" style="1" customWidth="1"/>
    <col min="11" max="11" width="3.44140625" style="1" customWidth="1"/>
    <col min="12" max="12" width="15.5546875" style="1" customWidth="1"/>
    <col min="13" max="14" width="9.109375" style="1"/>
    <col min="15" max="15" width="10.33203125" style="1" bestFit="1" customWidth="1"/>
    <col min="16" max="16384" width="9.109375" style="1"/>
  </cols>
  <sheetData>
    <row r="2" spans="1:12" ht="27.75" customHeight="1" x14ac:dyDescent="0.3">
      <c r="A2" s="17" t="s">
        <v>60</v>
      </c>
    </row>
    <row r="3" spans="1:12" x14ac:dyDescent="0.3">
      <c r="A3" s="25" t="s">
        <v>20</v>
      </c>
    </row>
    <row r="4" spans="1:12" x14ac:dyDescent="0.3">
      <c r="A4" s="26" t="s">
        <v>23</v>
      </c>
    </row>
    <row r="5" spans="1:12" x14ac:dyDescent="0.3">
      <c r="A5" s="26" t="s">
        <v>51</v>
      </c>
    </row>
    <row r="6" spans="1:12" x14ac:dyDescent="0.3">
      <c r="A6" s="26" t="s">
        <v>33</v>
      </c>
    </row>
    <row r="7" spans="1:12" x14ac:dyDescent="0.3">
      <c r="A7" s="26" t="s">
        <v>24</v>
      </c>
    </row>
    <row r="8" spans="1:12" ht="8.25" customHeight="1" x14ac:dyDescent="0.3"/>
    <row r="9" spans="1:12" x14ac:dyDescent="0.3">
      <c r="A9" s="22">
        <v>1</v>
      </c>
      <c r="B9" s="22" t="s">
        <v>25</v>
      </c>
      <c r="C9" s="21"/>
      <c r="D9" s="24" t="s">
        <v>6</v>
      </c>
      <c r="E9" s="24"/>
      <c r="F9" s="23" t="s">
        <v>16</v>
      </c>
      <c r="G9" s="24"/>
      <c r="H9" s="24" t="s">
        <v>17</v>
      </c>
      <c r="I9" s="24"/>
      <c r="J9" s="24" t="s">
        <v>18</v>
      </c>
      <c r="K9" s="24"/>
      <c r="L9" s="24" t="s">
        <v>7</v>
      </c>
    </row>
    <row r="10" spans="1:12" s="3" customFormat="1" x14ac:dyDescent="0.25">
      <c r="A10" s="22">
        <v>2</v>
      </c>
      <c r="B10" s="4" t="s">
        <v>0</v>
      </c>
      <c r="C10" s="4"/>
      <c r="D10" s="68">
        <v>10234</v>
      </c>
      <c r="E10" s="11"/>
      <c r="F10" s="68">
        <v>11224</v>
      </c>
      <c r="G10" s="11"/>
      <c r="H10" s="68">
        <v>11885</v>
      </c>
      <c r="I10" s="11"/>
      <c r="J10" s="68">
        <v>12800</v>
      </c>
      <c r="K10" s="11"/>
      <c r="L10" s="68">
        <v>13480</v>
      </c>
    </row>
    <row r="11" spans="1:12" x14ac:dyDescent="0.3">
      <c r="A11" s="44">
        <v>3</v>
      </c>
      <c r="B11" s="4" t="s">
        <v>8</v>
      </c>
      <c r="C11" s="27"/>
      <c r="D11" s="6"/>
      <c r="E11" s="12"/>
      <c r="F11" s="7"/>
      <c r="G11" s="12"/>
      <c r="H11" s="7"/>
      <c r="I11" s="12"/>
      <c r="J11" s="7"/>
      <c r="K11" s="12"/>
      <c r="L11" s="7"/>
    </row>
    <row r="12" spans="1:12" ht="24" x14ac:dyDescent="0.3">
      <c r="A12" s="22"/>
      <c r="B12" s="28"/>
      <c r="C12" s="15" t="s">
        <v>9</v>
      </c>
      <c r="D12" s="6"/>
      <c r="E12" s="12"/>
      <c r="F12" s="7"/>
      <c r="G12" s="12"/>
      <c r="H12" s="7"/>
      <c r="I12" s="12"/>
      <c r="J12" s="7"/>
      <c r="K12" s="12"/>
      <c r="L12" s="7"/>
    </row>
    <row r="13" spans="1:12" x14ac:dyDescent="0.3">
      <c r="A13" s="8"/>
      <c r="B13" s="50" t="s">
        <v>2</v>
      </c>
      <c r="C13" s="3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25">
      <c r="A14" s="22"/>
      <c r="B14" s="31"/>
      <c r="C14" s="18" t="s">
        <v>10</v>
      </c>
      <c r="D14" s="9">
        <v>1100</v>
      </c>
      <c r="E14" s="9"/>
      <c r="F14" s="9">
        <v>1100</v>
      </c>
      <c r="G14" s="9"/>
      <c r="H14" s="9">
        <v>1100</v>
      </c>
      <c r="I14" s="9"/>
      <c r="J14" s="9">
        <v>1100</v>
      </c>
      <c r="K14" s="9"/>
      <c r="L14" s="9">
        <v>1100</v>
      </c>
    </row>
    <row r="15" spans="1:12" x14ac:dyDescent="0.3">
      <c r="A15" s="8"/>
      <c r="B15" s="51" t="s">
        <v>5</v>
      </c>
      <c r="C15" s="27"/>
      <c r="D15" s="6"/>
      <c r="E15" s="12"/>
      <c r="F15" s="7"/>
      <c r="G15" s="12"/>
      <c r="H15" s="7"/>
      <c r="I15" s="12"/>
      <c r="J15" s="7"/>
      <c r="K15" s="12"/>
      <c r="L15" s="7"/>
    </row>
    <row r="16" spans="1:12" s="3" customFormat="1" x14ac:dyDescent="0.2">
      <c r="A16" s="22"/>
      <c r="B16" s="8"/>
      <c r="C16" s="15" t="s">
        <v>38</v>
      </c>
      <c r="D16" s="5">
        <f>D10*0.3</f>
        <v>3070.2</v>
      </c>
      <c r="E16" s="11"/>
      <c r="F16" s="5">
        <f>F10*0.3</f>
        <v>3367.2</v>
      </c>
      <c r="G16" s="11"/>
      <c r="H16" s="5">
        <f>H10*0.3</f>
        <v>3565.5</v>
      </c>
      <c r="I16" s="11"/>
      <c r="J16" s="5">
        <f>J10*0.3</f>
        <v>3840</v>
      </c>
      <c r="K16" s="11"/>
      <c r="L16" s="5">
        <f>L10*0.3</f>
        <v>4044</v>
      </c>
    </row>
    <row r="17" spans="1:13" x14ac:dyDescent="0.3">
      <c r="A17" s="22">
        <v>4</v>
      </c>
      <c r="B17" s="4" t="s">
        <v>1</v>
      </c>
      <c r="C17" s="27"/>
      <c r="D17" s="6"/>
      <c r="E17" s="12"/>
      <c r="F17" s="7"/>
      <c r="G17" s="12"/>
      <c r="H17" s="7"/>
      <c r="I17" s="12"/>
      <c r="J17" s="7"/>
      <c r="K17" s="12"/>
      <c r="L17" s="7"/>
    </row>
    <row r="18" spans="1:13" s="3" customFormat="1" x14ac:dyDescent="0.2">
      <c r="A18" s="22"/>
      <c r="B18" s="8"/>
      <c r="C18" s="15" t="s">
        <v>39</v>
      </c>
      <c r="D18" s="5">
        <f>((D10+D16)/0.9235)-(D10+D16)</f>
        <v>1102.0804547915541</v>
      </c>
      <c r="E18" s="13"/>
      <c r="F18" s="5">
        <f>((F10+F16)/0.9235)-(F10+F16)</f>
        <v>1208.6917162966984</v>
      </c>
      <c r="G18" s="13"/>
      <c r="H18" s="5">
        <f>((H10+H16)/0.9235)-(H10+H16)</f>
        <v>1279.8735787763944</v>
      </c>
      <c r="I18" s="13"/>
      <c r="J18" s="5">
        <f>((J10+J16)/0.9235)-(J10+J16)</f>
        <v>1378.4082295614498</v>
      </c>
      <c r="K18" s="13"/>
      <c r="L18" s="5">
        <f>((L10+L16)/0.9235)-(L10+L16)</f>
        <v>1451.6361667569035</v>
      </c>
    </row>
    <row r="19" spans="1:13" s="3" customFormat="1" x14ac:dyDescent="0.3">
      <c r="A19" s="22">
        <v>5</v>
      </c>
      <c r="B19" s="33" t="s">
        <v>4</v>
      </c>
      <c r="C19" s="34"/>
      <c r="D19" s="7"/>
      <c r="E19" s="14"/>
      <c r="F19" s="7"/>
      <c r="G19" s="14"/>
      <c r="H19" s="7"/>
      <c r="I19" s="14"/>
      <c r="J19" s="7"/>
      <c r="K19" s="14"/>
      <c r="L19" s="7"/>
    </row>
    <row r="20" spans="1:13" s="3" customFormat="1" x14ac:dyDescent="0.25">
      <c r="A20" s="8"/>
      <c r="B20" s="8"/>
      <c r="C20" s="32" t="s">
        <v>12</v>
      </c>
      <c r="D20" s="5">
        <f>0.18*(D10+D16+D18)</f>
        <v>2593.1304818624799</v>
      </c>
      <c r="E20" s="11"/>
      <c r="F20" s="5">
        <f>0.18*(F10+F16+F18)</f>
        <v>2843.9805089334059</v>
      </c>
      <c r="G20" s="11"/>
      <c r="H20" s="5">
        <f>0.18*(H10+H16+H18)</f>
        <v>3011.4672441797511</v>
      </c>
      <c r="I20" s="11"/>
      <c r="J20" s="5">
        <f>0.18*(J10+J16+J18)</f>
        <v>3243.3134813210609</v>
      </c>
      <c r="K20" s="11"/>
      <c r="L20" s="5">
        <f>0.18*(L10+L16+L18)</f>
        <v>3415.6145100162425</v>
      </c>
    </row>
    <row r="21" spans="1:13" s="3" customFormat="1" ht="24" x14ac:dyDescent="0.25">
      <c r="A21" s="8"/>
      <c r="B21" s="8"/>
      <c r="C21" s="29" t="s">
        <v>15</v>
      </c>
      <c r="D21" s="5"/>
      <c r="E21" s="11"/>
      <c r="F21" s="5"/>
      <c r="G21" s="11"/>
      <c r="H21" s="5"/>
      <c r="I21" s="11"/>
      <c r="J21" s="5"/>
      <c r="K21" s="11"/>
      <c r="L21" s="5"/>
    </row>
    <row r="22" spans="1:13" s="3" customFormat="1" ht="22.8" x14ac:dyDescent="0.2">
      <c r="A22" s="8"/>
      <c r="B22" s="8"/>
      <c r="C22" s="15" t="s">
        <v>13</v>
      </c>
      <c r="D22" s="5"/>
      <c r="E22" s="11"/>
      <c r="F22" s="5"/>
      <c r="G22" s="11"/>
      <c r="H22" s="5"/>
      <c r="I22" s="11"/>
      <c r="J22" s="5"/>
      <c r="K22" s="11"/>
      <c r="L22" s="5"/>
    </row>
    <row r="23" spans="1:13" s="3" customFormat="1" ht="22.8" x14ac:dyDescent="0.2">
      <c r="A23" s="22"/>
      <c r="B23" s="8"/>
      <c r="C23" s="15" t="s">
        <v>14</v>
      </c>
      <c r="D23" s="5"/>
      <c r="E23" s="11"/>
      <c r="F23" s="5"/>
      <c r="G23" s="11"/>
      <c r="H23" s="5"/>
      <c r="I23" s="11"/>
      <c r="J23" s="5"/>
      <c r="K23" s="11"/>
      <c r="L23" s="5"/>
    </row>
    <row r="24" spans="1:13" s="3" customFormat="1" x14ac:dyDescent="0.25">
      <c r="A24" s="22">
        <v>6</v>
      </c>
      <c r="B24" s="22" t="s">
        <v>22</v>
      </c>
      <c r="C24" s="35"/>
      <c r="D24" s="5"/>
      <c r="E24" s="11"/>
      <c r="F24" s="5"/>
      <c r="G24" s="11"/>
      <c r="H24" s="5"/>
      <c r="I24" s="11"/>
      <c r="J24" s="5"/>
      <c r="K24" s="11"/>
      <c r="L24" s="5"/>
    </row>
    <row r="25" spans="1:13" s="3" customFormat="1" ht="24" x14ac:dyDescent="0.25">
      <c r="A25" s="22"/>
      <c r="B25" s="8"/>
      <c r="C25" s="29" t="s">
        <v>19</v>
      </c>
      <c r="D25" s="5">
        <f>0.0109*(D10+D16+D18)</f>
        <v>157.02845695722795</v>
      </c>
      <c r="E25" s="11"/>
      <c r="F25" s="5">
        <f>0.0109*(F10+F16+F18)</f>
        <v>172.21881970763403</v>
      </c>
      <c r="G25" s="11"/>
      <c r="H25" s="5">
        <f>0.0109*(H10+H16+H18)</f>
        <v>182.36107200866269</v>
      </c>
      <c r="I25" s="11"/>
      <c r="J25" s="5">
        <f>0.0109*(J10+J16+J18)</f>
        <v>196.40064970221979</v>
      </c>
      <c r="K25" s="11"/>
      <c r="L25" s="5">
        <f>0.0109*(L10+L16+L18)</f>
        <v>206.83443421765026</v>
      </c>
    </row>
    <row r="26" spans="1:13" x14ac:dyDescent="0.3">
      <c r="A26" s="22">
        <v>7</v>
      </c>
      <c r="B26" s="4" t="s">
        <v>11</v>
      </c>
      <c r="C26" s="27"/>
      <c r="D26" s="7"/>
      <c r="E26" s="14"/>
      <c r="F26" s="7"/>
      <c r="G26" s="14"/>
      <c r="H26" s="7"/>
      <c r="I26" s="14"/>
      <c r="J26" s="7"/>
      <c r="K26" s="14"/>
      <c r="L26" s="7"/>
    </row>
    <row r="27" spans="1:13" s="3" customFormat="1" ht="17.25" customHeight="1" x14ac:dyDescent="0.25">
      <c r="A27" s="22"/>
      <c r="B27" s="4"/>
      <c r="C27" s="16" t="s">
        <v>31</v>
      </c>
      <c r="D27" s="5">
        <v>5000</v>
      </c>
      <c r="E27" s="11"/>
      <c r="F27" s="5">
        <v>5000</v>
      </c>
      <c r="G27" s="11"/>
      <c r="H27" s="5">
        <v>5000</v>
      </c>
      <c r="I27" s="11"/>
      <c r="J27" s="5">
        <v>5000</v>
      </c>
      <c r="K27" s="11"/>
      <c r="L27" s="5">
        <v>5000</v>
      </c>
    </row>
    <row r="28" spans="1:13" x14ac:dyDescent="0.3">
      <c r="A28" s="22">
        <v>8</v>
      </c>
      <c r="B28" s="4" t="s">
        <v>3</v>
      </c>
      <c r="C28" s="27"/>
      <c r="D28" s="7"/>
      <c r="E28" s="14"/>
      <c r="F28" s="7"/>
      <c r="G28" s="14"/>
      <c r="H28" s="7"/>
      <c r="I28" s="14"/>
      <c r="J28" s="7"/>
      <c r="K28" s="14"/>
      <c r="L28" s="7"/>
    </row>
    <row r="29" spans="1:13" s="3" customFormat="1" x14ac:dyDescent="0.2">
      <c r="A29" s="22"/>
      <c r="B29" s="8"/>
      <c r="C29" s="15" t="s">
        <v>32</v>
      </c>
      <c r="D29" s="5">
        <v>750</v>
      </c>
      <c r="E29" s="11"/>
      <c r="F29" s="5">
        <v>750</v>
      </c>
      <c r="G29" s="11"/>
      <c r="H29" s="5">
        <v>750</v>
      </c>
      <c r="I29" s="11"/>
      <c r="J29" s="5">
        <v>750</v>
      </c>
      <c r="K29" s="11"/>
      <c r="L29" s="5">
        <v>750</v>
      </c>
    </row>
    <row r="30" spans="1:13" s="3" customFormat="1" x14ac:dyDescent="0.25">
      <c r="A30" s="22"/>
      <c r="B30" s="8"/>
      <c r="C30" s="40"/>
      <c r="D30" s="38"/>
      <c r="E30" s="69"/>
      <c r="F30" s="38"/>
      <c r="G30" s="69"/>
      <c r="H30" s="38"/>
      <c r="I30" s="69"/>
      <c r="J30" s="38"/>
      <c r="K30" s="69"/>
      <c r="L30" s="38"/>
    </row>
    <row r="31" spans="1:13" s="3" customFormat="1" ht="24" customHeight="1" x14ac:dyDescent="0.3">
      <c r="A31" s="63"/>
      <c r="B31" s="64" t="s">
        <v>57</v>
      </c>
      <c r="C31" s="65"/>
      <c r="D31" s="66" t="s">
        <v>6</v>
      </c>
      <c r="E31" s="66"/>
      <c r="F31" s="66" t="s">
        <v>16</v>
      </c>
      <c r="G31" s="66"/>
      <c r="H31" s="66" t="s">
        <v>17</v>
      </c>
      <c r="I31" s="66"/>
      <c r="J31" s="66" t="s">
        <v>18</v>
      </c>
      <c r="K31" s="66"/>
      <c r="L31" s="67" t="s">
        <v>7</v>
      </c>
    </row>
    <row r="32" spans="1:13" ht="22.5" customHeight="1" thickBot="1" x14ac:dyDescent="0.3">
      <c r="A32" s="57"/>
      <c r="B32" s="58"/>
      <c r="C32" s="59" t="s">
        <v>40</v>
      </c>
      <c r="D32" s="60">
        <f>D10+D16+D18</f>
        <v>14406.280454791555</v>
      </c>
      <c r="E32" s="70"/>
      <c r="F32" s="60">
        <f>F10+F16+F18</f>
        <v>15799.891716296699</v>
      </c>
      <c r="G32" s="61"/>
      <c r="H32" s="60">
        <f>H10+H16+H18</f>
        <v>16730.373578776394</v>
      </c>
      <c r="I32" s="61"/>
      <c r="J32" s="60">
        <f>J10+J16+J18</f>
        <v>18018.40822956145</v>
      </c>
      <c r="K32" s="61"/>
      <c r="L32" s="62">
        <f>L10+L16+L18</f>
        <v>18975.636166756904</v>
      </c>
      <c r="M32" s="42"/>
    </row>
    <row r="33" spans="1:13" s="3" customFormat="1" ht="16.2" thickBot="1" x14ac:dyDescent="0.3">
      <c r="A33" s="8"/>
      <c r="B33" s="8"/>
      <c r="C33" s="40"/>
      <c r="D33" s="36"/>
      <c r="E33" s="37"/>
      <c r="F33" s="38"/>
      <c r="G33" s="37"/>
      <c r="H33" s="38"/>
      <c r="I33" s="37"/>
      <c r="J33" s="38"/>
      <c r="K33" s="37"/>
      <c r="L33" s="36"/>
      <c r="M33" s="43"/>
    </row>
    <row r="34" spans="1:13" s="3" customFormat="1" ht="24" customHeight="1" x14ac:dyDescent="0.3">
      <c r="A34" s="52"/>
      <c r="B34" s="53" t="s">
        <v>21</v>
      </c>
      <c r="C34" s="54"/>
      <c r="D34" s="55" t="s">
        <v>6</v>
      </c>
      <c r="E34" s="55"/>
      <c r="F34" s="55" t="s">
        <v>16</v>
      </c>
      <c r="G34" s="55"/>
      <c r="H34" s="55" t="s">
        <v>17</v>
      </c>
      <c r="I34" s="55"/>
      <c r="J34" s="55" t="s">
        <v>18</v>
      </c>
      <c r="K34" s="55"/>
      <c r="L34" s="56" t="s">
        <v>7</v>
      </c>
    </row>
    <row r="35" spans="1:13" ht="24.6" thickBot="1" x14ac:dyDescent="0.3">
      <c r="A35" s="57"/>
      <c r="B35" s="58"/>
      <c r="C35" s="59" t="s">
        <v>41</v>
      </c>
      <c r="D35" s="60">
        <f>D10+D16+D18+D20+D25+D27+D29</f>
        <v>22906.439393611265</v>
      </c>
      <c r="E35" s="61"/>
      <c r="F35" s="60">
        <f>F10+F16+F18+F20+F25+F27+F29</f>
        <v>24566.091044937741</v>
      </c>
      <c r="G35" s="61"/>
      <c r="H35" s="60">
        <f>H10+H16+H18+H20+H25+H27+H29</f>
        <v>25674.201894964808</v>
      </c>
      <c r="I35" s="61"/>
      <c r="J35" s="60">
        <f>J10+J16+J18+J20+J25+J27+J29</f>
        <v>27208.12236058473</v>
      </c>
      <c r="K35" s="61"/>
      <c r="L35" s="62">
        <f>L10+L16+L18+L20+L25+L27+L29</f>
        <v>28348.085110990796</v>
      </c>
      <c r="M35" s="42"/>
    </row>
    <row r="36" spans="1:13" s="3" customFormat="1" ht="15" x14ac:dyDescent="0.25">
      <c r="A36" s="71" t="s">
        <v>58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3" ht="15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3" ht="15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3" ht="15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3" x14ac:dyDescent="0.3">
      <c r="C40" s="41"/>
      <c r="D40" s="41"/>
    </row>
  </sheetData>
  <mergeCells count="1">
    <mergeCell ref="A36:L39"/>
  </mergeCells>
  <printOptions horizontalCentered="1"/>
  <pageMargins left="0.25" right="0.25" top="0.75" bottom="0.75" header="0.3" footer="0.3"/>
  <pageSetup scale="65" orientation="portrait" r:id="rId1"/>
  <headerFooter>
    <oddHeader xml:space="preserve">&amp;C&amp;G     &amp;"Arial,Bold"&amp;14Diocese of Central Pennsylvania&amp;"Arial,Regular"&amp;10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Full-Time</vt:lpstr>
      <vt:lpstr>Three Quarter-Time</vt:lpstr>
      <vt:lpstr>Half-Time</vt:lpstr>
      <vt:lpstr>Quarter-Time</vt:lpstr>
    </vt:vector>
  </TitlesOfParts>
  <Company>The Episcopal Diocese of Central 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Campaign</dc:creator>
  <cp:lastModifiedBy>LCARTER</cp:lastModifiedBy>
  <cp:lastPrinted>2015-09-25T14:21:09Z</cp:lastPrinted>
  <dcterms:created xsi:type="dcterms:W3CDTF">1999-10-19T17:52:16Z</dcterms:created>
  <dcterms:modified xsi:type="dcterms:W3CDTF">2016-02-02T19:17:40Z</dcterms:modified>
</cp:coreProperties>
</file>